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0" yWindow="645" windowWidth="11340" windowHeight="6540"/>
  </bookViews>
  <sheets>
    <sheet name="Ark1" sheetId="1" r:id="rId1"/>
    <sheet name="Ark2" sheetId="2" r:id="rId2"/>
    <sheet name="Ark3" sheetId="3" r:id="rId3"/>
  </sheets>
  <definedNames>
    <definedName name="_xlnm.Print_Area" localSheetId="0">'Ark1'!$A$1:$Y$39</definedName>
  </definedNames>
  <calcPr calcId="125725"/>
</workbook>
</file>

<file path=xl/calcChain.xml><?xml version="1.0" encoding="utf-8"?>
<calcChain xmlns="http://schemas.openxmlformats.org/spreadsheetml/2006/main">
  <c r="W8" i="1"/>
  <c r="X10"/>
  <c r="U27"/>
  <c r="U26"/>
  <c r="O27" s="1"/>
  <c r="Q27"/>
  <c r="U28"/>
  <c r="V27" s="1"/>
  <c r="U29"/>
  <c r="U30"/>
  <c r="V29" s="1"/>
  <c r="R29" s="1"/>
  <c r="U31"/>
  <c r="V31" s="1"/>
  <c r="R31" s="1"/>
  <c r="U32"/>
  <c r="V32" s="1"/>
  <c r="R32" s="1"/>
  <c r="U33"/>
  <c r="V33" s="1"/>
  <c r="R33" s="1"/>
  <c r="U34"/>
  <c r="V34" s="1"/>
  <c r="R34" s="1"/>
  <c r="U35"/>
  <c r="V35" s="1"/>
  <c r="R35" s="1"/>
  <c r="U36"/>
  <c r="V36" s="1"/>
  <c r="R36" s="1"/>
  <c r="U37"/>
  <c r="V37" s="1"/>
  <c r="R37" s="1"/>
  <c r="U38"/>
  <c r="V38" s="1"/>
  <c r="R38" s="1"/>
  <c r="U39"/>
  <c r="V39" s="1"/>
  <c r="R39" s="1"/>
  <c r="J8"/>
  <c r="J9"/>
  <c r="J10"/>
  <c r="J11"/>
  <c r="J12"/>
  <c r="U17"/>
  <c r="U18"/>
  <c r="U16"/>
  <c r="Q17"/>
  <c r="Q18"/>
  <c r="U19"/>
  <c r="Q19"/>
  <c r="U20"/>
  <c r="Q20"/>
  <c r="U21"/>
  <c r="Q21"/>
  <c r="U22"/>
  <c r="Q22"/>
  <c r="U23"/>
  <c r="Q23"/>
  <c r="U24"/>
  <c r="Q24"/>
  <c r="U25"/>
  <c r="O26" s="1"/>
  <c r="Q25"/>
  <c r="Q26"/>
  <c r="V26"/>
  <c r="O43"/>
  <c r="O42"/>
  <c r="O41"/>
  <c r="O40"/>
  <c r="J35"/>
  <c r="U10"/>
  <c r="J34"/>
  <c r="B35" s="1"/>
  <c r="C35" s="1"/>
  <c r="E35"/>
  <c r="K34"/>
  <c r="J33"/>
  <c r="B34" s="1"/>
  <c r="C34" s="1"/>
  <c r="E34"/>
  <c r="J32"/>
  <c r="E33"/>
  <c r="J31"/>
  <c r="K31" s="1"/>
  <c r="J30"/>
  <c r="L30"/>
  <c r="J29"/>
  <c r="B30" s="1"/>
  <c r="C30" s="1"/>
  <c r="J28"/>
  <c r="L28"/>
  <c r="J27"/>
  <c r="B28" s="1"/>
  <c r="C28" s="1"/>
  <c r="L27"/>
  <c r="J26"/>
  <c r="B27" s="1"/>
  <c r="C27" s="1"/>
  <c r="L26"/>
  <c r="J25"/>
  <c r="B26" s="1"/>
  <c r="C26" s="1"/>
  <c r="A26"/>
  <c r="J24"/>
  <c r="B25" s="1"/>
  <c r="C25" s="1"/>
  <c r="L24"/>
  <c r="J23"/>
  <c r="B24" s="1"/>
  <c r="C24" s="1"/>
  <c r="A24"/>
  <c r="J22"/>
  <c r="B23" s="1"/>
  <c r="C23" s="1"/>
  <c r="J21"/>
  <c r="J20"/>
  <c r="B21" s="1"/>
  <c r="C21" s="1"/>
  <c r="A21"/>
  <c r="L20"/>
  <c r="J19"/>
  <c r="B20"/>
  <c r="C20" s="1"/>
  <c r="K19"/>
  <c r="F19" s="1"/>
  <c r="J18"/>
  <c r="B19" s="1"/>
  <c r="C19" s="1"/>
  <c r="A19"/>
  <c r="L18"/>
  <c r="J17"/>
  <c r="B18"/>
  <c r="C18" s="1"/>
  <c r="K17"/>
  <c r="F17" s="1"/>
  <c r="J16"/>
  <c r="B17" s="1"/>
  <c r="C17" s="1"/>
  <c r="A17"/>
  <c r="V16"/>
  <c r="U15"/>
  <c r="O16" s="1"/>
  <c r="Q16"/>
  <c r="L16"/>
  <c r="J15"/>
  <c r="B16"/>
  <c r="C16" s="1"/>
  <c r="V15"/>
  <c r="U14"/>
  <c r="V14" s="1"/>
  <c r="Q15"/>
  <c r="K15"/>
  <c r="F15" s="1"/>
  <c r="J14"/>
  <c r="B15" s="1"/>
  <c r="C15" s="1"/>
  <c r="A15"/>
  <c r="U13"/>
  <c r="V13" s="1"/>
  <c r="Q14"/>
  <c r="L14"/>
  <c r="J13"/>
  <c r="B14"/>
  <c r="U12"/>
  <c r="Q13"/>
  <c r="L13"/>
  <c r="B13"/>
  <c r="A13"/>
  <c r="C13"/>
  <c r="U11"/>
  <c r="O11" s="1"/>
  <c r="Q12"/>
  <c r="L12"/>
  <c r="K12"/>
  <c r="F12"/>
  <c r="B12"/>
  <c r="A12"/>
  <c r="C12"/>
  <c r="Q11"/>
  <c r="L11"/>
  <c r="K11"/>
  <c r="F11" s="1"/>
  <c r="B11"/>
  <c r="C11" s="1"/>
  <c r="A11"/>
  <c r="O10"/>
  <c r="Q10"/>
  <c r="L10"/>
  <c r="K10"/>
  <c r="F10"/>
  <c r="B10"/>
  <c r="A10"/>
  <c r="C10"/>
  <c r="B9"/>
  <c r="A9"/>
  <c r="D9"/>
  <c r="A8"/>
  <c r="K21" l="1"/>
  <c r="F21" s="1"/>
  <c r="B22"/>
  <c r="C22" s="1"/>
  <c r="L22"/>
  <c r="K23"/>
  <c r="F23" s="1"/>
  <c r="K25"/>
  <c r="F25" s="1"/>
  <c r="B29"/>
  <c r="C29" s="1"/>
  <c r="K29"/>
  <c r="K30"/>
  <c r="B31"/>
  <c r="C31" s="1"/>
  <c r="B32"/>
  <c r="C32" s="1"/>
  <c r="K32"/>
  <c r="B33"/>
  <c r="C33" s="1"/>
  <c r="K35"/>
  <c r="V10"/>
  <c r="O12"/>
  <c r="V11"/>
  <c r="V12"/>
  <c r="O13"/>
  <c r="O14"/>
  <c r="O15"/>
  <c r="O17"/>
  <c r="V17"/>
  <c r="V18"/>
  <c r="O18"/>
  <c r="O20"/>
  <c r="O19"/>
  <c r="O21"/>
  <c r="O22"/>
  <c r="V20"/>
  <c r="O23"/>
  <c r="V21"/>
  <c r="O24"/>
  <c r="V22"/>
  <c r="V23"/>
  <c r="V25"/>
  <c r="O25"/>
  <c r="V24"/>
  <c r="V28"/>
  <c r="O28"/>
  <c r="K13"/>
  <c r="F13" s="1"/>
  <c r="A14"/>
  <c r="K14"/>
  <c r="F14" s="1"/>
  <c r="L15"/>
  <c r="A16"/>
  <c r="K16"/>
  <c r="F16" s="1"/>
  <c r="L17"/>
  <c r="A18"/>
  <c r="K18"/>
  <c r="F18" s="1"/>
  <c r="L19"/>
  <c r="A20"/>
  <c r="K20"/>
  <c r="F20" s="1"/>
  <c r="L21"/>
  <c r="A22"/>
  <c r="K22"/>
  <c r="F22" s="1"/>
  <c r="A23"/>
  <c r="L23"/>
  <c r="K24"/>
  <c r="F24" s="1"/>
  <c r="A25"/>
  <c r="L25"/>
  <c r="K26"/>
  <c r="F26" s="1"/>
  <c r="A27"/>
  <c r="K27"/>
  <c r="A28"/>
  <c r="K28"/>
  <c r="L29"/>
  <c r="K33"/>
  <c r="V19"/>
  <c r="Q39"/>
  <c r="O38"/>
  <c r="P38" s="1"/>
  <c r="Q38" s="1"/>
  <c r="O37"/>
  <c r="P37" s="1"/>
  <c r="Q37" s="1"/>
  <c r="O36"/>
  <c r="P36" s="1"/>
  <c r="Q36" s="1"/>
  <c r="O35"/>
  <c r="P35" s="1"/>
  <c r="Q35" s="1"/>
  <c r="O34"/>
  <c r="P34" s="1"/>
  <c r="Q34" s="1"/>
  <c r="O33"/>
  <c r="P33" s="1"/>
  <c r="Q33" s="1"/>
  <c r="O32"/>
  <c r="P32" s="1"/>
  <c r="Q32" s="1"/>
  <c r="O31"/>
  <c r="P31" s="1"/>
  <c r="Q31" s="1"/>
  <c r="V30"/>
  <c r="R30" s="1"/>
  <c r="O30"/>
  <c r="P30" s="1"/>
  <c r="Q30" s="1"/>
  <c r="O29"/>
  <c r="P29" s="1"/>
  <c r="Q29" s="1"/>
</calcChain>
</file>

<file path=xl/sharedStrings.xml><?xml version="1.0" encoding="utf-8"?>
<sst xmlns="http://schemas.openxmlformats.org/spreadsheetml/2006/main" count="55" uniqueCount="24">
  <si>
    <t>Konverteringstabel</t>
  </si>
  <si>
    <t>Teefarve:</t>
  </si>
  <si>
    <t xml:space="preserve"> </t>
  </si>
  <si>
    <t xml:space="preserve">  </t>
  </si>
  <si>
    <t>+</t>
  </si>
  <si>
    <t>Handicap</t>
  </si>
  <si>
    <t>Slag</t>
  </si>
  <si>
    <t>til</t>
  </si>
  <si>
    <t>-</t>
  </si>
  <si>
    <t>Tee:</t>
  </si>
  <si>
    <t>CR:</t>
  </si>
  <si>
    <t>Slope:</t>
  </si>
  <si>
    <t>Par:</t>
  </si>
  <si>
    <t>Handi-</t>
  </si>
  <si>
    <t>cap</t>
  </si>
  <si>
    <t>Vejledning:</t>
  </si>
  <si>
    <t>Kontrollér køn og teefarve</t>
  </si>
  <si>
    <t>Find antal slag ud for handicap</t>
  </si>
  <si>
    <t>Meter</t>
  </si>
  <si>
    <t>Efter tilladelse fra USGA</t>
  </si>
  <si>
    <t xml:space="preserve">                 Harre Vig Golfklub</t>
  </si>
  <si>
    <t>GUL</t>
  </si>
  <si>
    <t>Herrer</t>
  </si>
  <si>
    <t>fra 2011  / 2012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</si>
</sst>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0"/>
      <name val="Arial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b/>
      <sz val="12"/>
      <color indexed="9"/>
      <name val="Times New Roman"/>
      <family val="1"/>
    </font>
    <font>
      <b/>
      <sz val="18"/>
      <name val="Arial"/>
      <family val="2"/>
    </font>
    <font>
      <b/>
      <sz val="12"/>
      <color indexed="10"/>
      <name val="MS Sans Serif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9"/>
      <name val="Arial"/>
      <family val="2"/>
    </font>
    <font>
      <sz val="14"/>
      <color indexed="10"/>
      <name val="Arial"/>
      <family val="2"/>
    </font>
    <font>
      <sz val="14"/>
      <color indexed="9"/>
      <name val="Arial"/>
      <family val="2"/>
    </font>
    <font>
      <b/>
      <sz val="14"/>
      <color indexed="10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8"/>
      <color indexed="9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sz val="6"/>
      <color indexed="9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Continuous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left"/>
    </xf>
    <xf numFmtId="0" fontId="16" fillId="0" borderId="4" xfId="0" applyFont="1" applyBorder="1" applyAlignment="1">
      <alignment horizontal="right"/>
    </xf>
    <xf numFmtId="0" fontId="1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16" fillId="0" borderId="3" xfId="0" applyFont="1" applyBorder="1" applyAlignment="1">
      <alignment horizontal="centerContinuous"/>
    </xf>
    <xf numFmtId="0" fontId="17" fillId="0" borderId="5" xfId="0" applyFont="1" applyBorder="1" applyAlignment="1">
      <alignment horizontal="left"/>
    </xf>
    <xf numFmtId="0" fontId="13" fillId="0" borderId="4" xfId="0" applyFont="1" applyBorder="1"/>
    <xf numFmtId="0" fontId="12" fillId="0" borderId="2" xfId="0" applyFont="1" applyBorder="1" applyAlignment="1">
      <alignment horizontal="right"/>
    </xf>
    <xf numFmtId="164" fontId="12" fillId="0" borderId="0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12" fillId="0" borderId="7" xfId="0" quotePrefix="1" applyFont="1" applyBorder="1" applyAlignment="1">
      <alignment horizontal="right"/>
    </xf>
    <xf numFmtId="164" fontId="18" fillId="0" borderId="0" xfId="0" applyNumberFormat="1" applyFont="1" applyBorder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7" fillId="0" borderId="0" xfId="0" applyFont="1" applyAlignment="1">
      <alignment horizontal="center"/>
    </xf>
    <xf numFmtId="0" fontId="12" fillId="0" borderId="7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16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0" fontId="13" fillId="0" borderId="0" xfId="0" applyFont="1" applyBorder="1"/>
    <xf numFmtId="0" fontId="12" fillId="0" borderId="3" xfId="0" applyFont="1" applyBorder="1" applyAlignment="1">
      <alignment horizontal="right"/>
    </xf>
    <xf numFmtId="164" fontId="12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1" fontId="12" fillId="0" borderId="10" xfId="0" applyNumberFormat="1" applyFont="1" applyBorder="1" applyAlignment="1">
      <alignment horizontal="center"/>
    </xf>
    <xf numFmtId="0" fontId="13" fillId="0" borderId="0" xfId="0" applyFont="1"/>
    <xf numFmtId="0" fontId="20" fillId="0" borderId="0" xfId="0" applyFont="1"/>
    <xf numFmtId="0" fontId="21" fillId="0" borderId="0" xfId="0" applyFont="1"/>
    <xf numFmtId="164" fontId="21" fillId="0" borderId="0" xfId="0" applyNumberFormat="1" applyFont="1" applyBorder="1" applyAlignment="1">
      <alignment horizontal="centerContinuous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24" fillId="0" borderId="0" xfId="0" applyFont="1" applyAlignment="1">
      <alignment horizontal="center"/>
    </xf>
    <xf numFmtId="164" fontId="23" fillId="0" borderId="0" xfId="0" applyNumberFormat="1" applyFont="1" applyBorder="1" applyAlignment="1">
      <alignment horizontal="centerContinuous"/>
    </xf>
    <xf numFmtId="2" fontId="0" fillId="0" borderId="0" xfId="0" applyNumberFormat="1" applyAlignment="1">
      <alignment horizontal="center"/>
    </xf>
    <xf numFmtId="0" fontId="20" fillId="0" borderId="0" xfId="0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2" xfId="0" applyFont="1" applyBorder="1" applyAlignment="1">
      <alignment horizontal="centerContinuous"/>
    </xf>
    <xf numFmtId="0" fontId="12" fillId="0" borderId="13" xfId="0" applyFont="1" applyBorder="1" applyAlignment="1">
      <alignment horizontal="centerContinuous"/>
    </xf>
    <xf numFmtId="0" fontId="12" fillId="0" borderId="15" xfId="0" applyFont="1" applyBorder="1" applyAlignment="1">
      <alignment horizontal="centerContinuous"/>
    </xf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6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164" fontId="19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28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0" fontId="30" fillId="2" borderId="0" xfId="0" applyFont="1" applyFill="1"/>
    <xf numFmtId="0" fontId="12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164" fontId="12" fillId="0" borderId="3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Continuous"/>
    </xf>
    <xf numFmtId="0" fontId="12" fillId="0" borderId="16" xfId="0" applyFont="1" applyBorder="1"/>
    <xf numFmtId="0" fontId="7" fillId="0" borderId="0" xfId="0" applyFont="1" applyBorder="1"/>
    <xf numFmtId="0" fontId="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219075</xdr:rowOff>
    </xdr:from>
    <xdr:to>
      <xdr:col>17</xdr:col>
      <xdr:colOff>190500</xdr:colOff>
      <xdr:row>2</xdr:row>
      <xdr:rowOff>304800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171450" y="219075"/>
          <a:ext cx="340042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da-DK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Vinter-bane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4"/>
  <sheetViews>
    <sheetView tabSelected="1" view="pageBreakPreview" zoomScale="60" zoomScaleNormal="75" workbookViewId="0">
      <selection activeCell="AA5" sqref="AA5"/>
    </sheetView>
  </sheetViews>
  <sheetFormatPr defaultRowHeight="12.75"/>
  <cols>
    <col min="1" max="1" width="2.140625" style="1" customWidth="1"/>
    <col min="2" max="2" width="1.140625" style="1" customWidth="1"/>
    <col min="3" max="3" width="2.7109375" style="2" customWidth="1"/>
    <col min="4" max="4" width="7.42578125" customWidth="1"/>
    <col min="5" max="5" width="4.42578125" customWidth="1"/>
    <col min="6" max="6" width="2.28515625" customWidth="1"/>
    <col min="7" max="7" width="7.42578125" style="2" customWidth="1"/>
    <col min="8" max="8" width="2.85546875" customWidth="1"/>
    <col min="9" max="9" width="3.28515625" customWidth="1"/>
    <col min="10" max="12" width="0.85546875" style="1" customWidth="1"/>
    <col min="13" max="15" width="0.85546875" style="3" customWidth="1"/>
    <col min="16" max="16" width="7.42578125" style="3" customWidth="1"/>
    <col min="17" max="17" width="4.42578125" style="3" customWidth="1"/>
    <col min="18" max="18" width="7.42578125" style="3" customWidth="1"/>
    <col min="19" max="19" width="2.85546875" style="3" customWidth="1"/>
    <col min="20" max="20" width="3.5703125" style="3" customWidth="1"/>
    <col min="21" max="21" width="2.28515625" customWidth="1"/>
    <col min="22" max="22" width="2.28515625" style="3" customWidth="1"/>
    <col min="23" max="23" width="9" style="3" customWidth="1"/>
    <col min="24" max="25" width="7.5703125" customWidth="1"/>
  </cols>
  <sheetData>
    <row r="1" spans="1:34" ht="28.5" customHeight="1">
      <c r="W1" s="102" t="s">
        <v>23</v>
      </c>
      <c r="X1" s="102"/>
      <c r="Y1" s="4">
        <v>-6</v>
      </c>
    </row>
    <row r="2" spans="1:34" ht="15.75">
      <c r="Y2" s="4">
        <v>-5</v>
      </c>
    </row>
    <row r="3" spans="1:34" ht="24.75" customHeight="1">
      <c r="P3" s="5" t="s">
        <v>20</v>
      </c>
      <c r="Y3" s="4">
        <v>-4</v>
      </c>
      <c r="Z3" s="6"/>
    </row>
    <row r="4" spans="1:34" ht="12" customHeight="1">
      <c r="Y4" s="4">
        <v>-3</v>
      </c>
    </row>
    <row r="5" spans="1:34" s="8" customFormat="1" ht="23.25">
      <c r="A5" s="7"/>
      <c r="B5" s="7"/>
      <c r="C5" s="90" t="s">
        <v>0</v>
      </c>
      <c r="D5" s="91"/>
      <c r="E5" s="91"/>
      <c r="F5" s="91"/>
      <c r="G5" s="92"/>
      <c r="H5" s="91"/>
      <c r="I5" s="91"/>
      <c r="J5" s="91"/>
      <c r="K5" s="91"/>
      <c r="L5" s="91"/>
      <c r="M5" s="91"/>
      <c r="N5" s="91"/>
      <c r="O5" s="91"/>
      <c r="P5" s="90" t="s">
        <v>1</v>
      </c>
      <c r="Q5" s="93"/>
      <c r="R5" s="93"/>
      <c r="S5" s="90" t="s">
        <v>21</v>
      </c>
      <c r="T5" s="93"/>
      <c r="U5" s="93"/>
      <c r="V5" s="91"/>
      <c r="W5" s="90" t="s">
        <v>22</v>
      </c>
      <c r="X5" s="91"/>
      <c r="Y5" s="4">
        <v>-2</v>
      </c>
    </row>
    <row r="6" spans="1:34" s="8" customFormat="1" ht="4.5" customHeight="1">
      <c r="A6" s="7"/>
      <c r="B6" s="7"/>
      <c r="C6" s="9"/>
      <c r="D6" s="8" t="s">
        <v>2</v>
      </c>
      <c r="G6" s="9"/>
      <c r="J6" s="7"/>
      <c r="K6" s="7"/>
      <c r="L6" s="11" t="s">
        <v>3</v>
      </c>
      <c r="M6" s="10"/>
      <c r="N6" s="10"/>
      <c r="O6" s="10"/>
      <c r="R6" s="10"/>
      <c r="S6" s="10"/>
      <c r="T6" s="10"/>
      <c r="Y6" s="4">
        <v>-1</v>
      </c>
    </row>
    <row r="7" spans="1:34" s="8" customFormat="1" ht="8.25" customHeight="1" thickBot="1">
      <c r="A7" s="7"/>
      <c r="B7" s="7"/>
      <c r="C7" s="9"/>
      <c r="E7" s="12"/>
      <c r="F7" s="12"/>
      <c r="I7" s="13"/>
      <c r="J7" s="7"/>
      <c r="K7" s="7"/>
      <c r="L7" s="14" t="s">
        <v>4</v>
      </c>
      <c r="M7" s="10"/>
      <c r="N7" s="10"/>
      <c r="O7" s="10"/>
      <c r="Q7" s="15"/>
      <c r="T7" s="10"/>
    </row>
    <row r="8" spans="1:34" s="8" customFormat="1" ht="21.95" customHeight="1" thickBot="1">
      <c r="A8" s="16">
        <f>IF($X$11&gt;$X$13,ROUND(($J7+$J8)/2+0.05,1),ROUND(($J7+$J8)/2+0.050000001,1))</f>
        <v>-2.6</v>
      </c>
      <c r="B8" s="17"/>
      <c r="C8" s="75"/>
      <c r="D8" s="76"/>
      <c r="E8" s="76" t="s">
        <v>5</v>
      </c>
      <c r="F8" s="76"/>
      <c r="G8" s="77"/>
      <c r="H8" s="79" t="s">
        <v>6</v>
      </c>
      <c r="I8" s="80"/>
      <c r="J8" s="20">
        <f t="shared" ref="J8:J13" si="0">IF($X$11&lt;$X$13-1,(Y1-$X$11+$X$13)*113/($X$12-0.0001),(Y1-$X$11+$X$13)*113/($X$12+0.0001))</f>
        <v>-5.3766085672511599</v>
      </c>
      <c r="K8" s="20"/>
      <c r="L8" s="20"/>
      <c r="M8" s="10"/>
      <c r="N8" s="10"/>
      <c r="O8" s="10"/>
      <c r="P8" s="78" t="s">
        <v>5</v>
      </c>
      <c r="Q8" s="79"/>
      <c r="R8" s="98"/>
      <c r="S8" s="94" t="s">
        <v>6</v>
      </c>
      <c r="T8" s="99"/>
      <c r="V8" s="10"/>
      <c r="W8" s="82" t="str">
        <f>W5</f>
        <v>Herrer</v>
      </c>
      <c r="X8" s="83"/>
    </row>
    <row r="9" spans="1:34" s="8" customFormat="1" ht="17.25" hidden="1" customHeight="1" thickBot="1">
      <c r="A9" s="16">
        <f>IF($X$11&gt;$X$13,ROUND(($J8+$J9)/2+0.05,1),ROUND(($J8+$J9)/2+0.050000001,1))</f>
        <v>-4.9000000000000004</v>
      </c>
      <c r="B9" s="17">
        <f t="shared" ref="B9:B35" si="1">ROUND((J8+$J9)/2+0.04999999,1)</f>
        <v>-4.9000000000000004</v>
      </c>
      <c r="C9" s="21"/>
      <c r="D9" s="22">
        <f>IF($B9&lt;0,ABS($A9),$B9)</f>
        <v>4.9000000000000004</v>
      </c>
      <c r="E9" s="23"/>
      <c r="F9" s="23"/>
      <c r="G9" s="24"/>
      <c r="H9" s="25">
        <v>-5</v>
      </c>
      <c r="I9" s="26"/>
      <c r="J9" s="20">
        <f t="shared" si="0"/>
        <v>-4.4653189795814727</v>
      </c>
      <c r="K9" s="20"/>
      <c r="L9" s="20"/>
      <c r="M9" s="10"/>
      <c r="N9" s="7"/>
      <c r="P9" s="95"/>
      <c r="Q9" s="48"/>
      <c r="R9" s="48"/>
      <c r="S9" s="48"/>
      <c r="T9" s="96"/>
      <c r="W9" s="84"/>
      <c r="X9" s="84"/>
    </row>
    <row r="10" spans="1:34" s="8" customFormat="1" ht="20.100000000000001" customHeight="1">
      <c r="A10" s="16">
        <f>IF($X$11&gt;$X$13,ROUND(($J9+$J10)/2+0.05,1),ROUND(($J9+$J10)/2+0.050000001,1))</f>
        <v>-4</v>
      </c>
      <c r="B10" s="17">
        <f t="shared" si="1"/>
        <v>-4</v>
      </c>
      <c r="C10" s="28" t="str">
        <f t="shared" ref="C10:C35" si="2">IF(0&gt;B10,$L$7,$L$6)</f>
        <v>+</v>
      </c>
      <c r="D10" s="29">
        <v>3.5</v>
      </c>
      <c r="E10" s="30" t="s">
        <v>7</v>
      </c>
      <c r="F10" s="31" t="str">
        <f t="shared" ref="F10:F26" si="3">IF(0&gt;K10,$L$7,$L$6)</f>
        <v>+</v>
      </c>
      <c r="G10" s="29">
        <v>2.7</v>
      </c>
      <c r="H10" s="32" t="s">
        <v>8</v>
      </c>
      <c r="I10" s="18">
        <v>5</v>
      </c>
      <c r="J10" s="20">
        <f t="shared" si="0"/>
        <v>-3.5540293919117856</v>
      </c>
      <c r="K10" s="33">
        <f t="shared" ref="K10:K34" si="4">ROUND((J10+J11)/2-0.05000001,1)</f>
        <v>-3.1</v>
      </c>
      <c r="L10" s="33">
        <f>IF($X$11&gt;$X$13,ROUND((J10+J11)/2-0.05,1),ROUND((J10+J11)/2-0.0499999995,1))</f>
        <v>-3.1</v>
      </c>
      <c r="N10" s="7"/>
      <c r="O10" s="17">
        <f>ROUND((J35+$U10)/2+0.04999999,1)</f>
        <v>13.4</v>
      </c>
      <c r="P10" s="39">
        <v>19.5</v>
      </c>
      <c r="Q10" s="29" t="str">
        <f t="shared" ref="Q10:Q39" si="5">IF(P10&lt;36,$E$14,$D$6)</f>
        <v>til</v>
      </c>
      <c r="R10" s="29">
        <v>20.3</v>
      </c>
      <c r="S10" s="19">
        <v>15</v>
      </c>
      <c r="T10" s="34"/>
      <c r="U10" s="20">
        <f t="shared" ref="U10:U39" si="6">(S10-$X$11+$X$13)*113/$X$12</f>
        <v>13.760483870967736</v>
      </c>
      <c r="V10" s="33">
        <f t="shared" ref="V10:V39" si="7">ROUND((U10+U11)/2-0.05000001,1)</f>
        <v>13.7</v>
      </c>
      <c r="W10" s="85" t="s">
        <v>9</v>
      </c>
      <c r="X10" s="86" t="str">
        <f>S5</f>
        <v>GUL</v>
      </c>
      <c r="Z10" s="35"/>
    </row>
    <row r="11" spans="1:34" s="8" customFormat="1" ht="20.100000000000001" customHeight="1">
      <c r="A11" s="16">
        <f>IF($X$11&gt;$X$13,ROUND(($J10+$J11)/2+0.05,1),ROUND(($J10+$J11)/2+0.050000001,1))</f>
        <v>-3</v>
      </c>
      <c r="B11" s="17">
        <f t="shared" si="1"/>
        <v>-3</v>
      </c>
      <c r="C11" s="36" t="str">
        <f t="shared" si="2"/>
        <v>+</v>
      </c>
      <c r="D11" s="29">
        <v>2.6</v>
      </c>
      <c r="E11" s="29" t="s">
        <v>7</v>
      </c>
      <c r="F11" s="37" t="str">
        <f t="shared" si="3"/>
        <v>+</v>
      </c>
      <c r="G11" s="29">
        <v>1.8</v>
      </c>
      <c r="H11" s="32" t="s">
        <v>8</v>
      </c>
      <c r="I11" s="38">
        <v>4</v>
      </c>
      <c r="J11" s="20">
        <f t="shared" si="0"/>
        <v>-2.6427398042420984</v>
      </c>
      <c r="K11" s="33">
        <f t="shared" si="4"/>
        <v>-2.2000000000000002</v>
      </c>
      <c r="L11" s="33">
        <f t="shared" ref="L11:L30" si="8">IF($X$11&gt;$X$13,ROUND((J11+J12)/2-0.05,1),ROUND((J11+J12)/2-0.0499999995,1))</f>
        <v>-2.2000000000000002</v>
      </c>
      <c r="N11" s="7"/>
      <c r="O11" s="17">
        <f t="shared" ref="O11:O43" si="9">ROUND((U10+$U11)/2+0.04999999,1)</f>
        <v>13.8</v>
      </c>
      <c r="P11" s="39">
        <v>20.399999999999999</v>
      </c>
      <c r="Q11" s="29" t="str">
        <f t="shared" si="5"/>
        <v>til</v>
      </c>
      <c r="R11" s="29">
        <v>21.1</v>
      </c>
      <c r="S11" s="40">
        <v>15</v>
      </c>
      <c r="T11" s="41"/>
      <c r="U11" s="20">
        <f t="shared" si="6"/>
        <v>13.760483870967736</v>
      </c>
      <c r="V11" s="33">
        <f t="shared" si="7"/>
        <v>14.2</v>
      </c>
      <c r="W11" s="87" t="s">
        <v>10</v>
      </c>
      <c r="X11" s="88">
        <v>70.900000000000006</v>
      </c>
      <c r="Z11" s="5"/>
    </row>
    <row r="12" spans="1:34" s="8" customFormat="1" ht="20.100000000000001" customHeight="1">
      <c r="A12" s="16">
        <f t="shared" ref="A12:A28" si="10">IF($X$11&gt;$X$13,ROUND(($J11+$J12)/2+0.05,1),ROUND(($J11+$J12)/2+0.050000001,1))</f>
        <v>-2.1</v>
      </c>
      <c r="B12" s="17">
        <f t="shared" si="1"/>
        <v>-2.1</v>
      </c>
      <c r="C12" s="36" t="str">
        <f t="shared" si="2"/>
        <v>+</v>
      </c>
      <c r="D12" s="29">
        <v>1.7</v>
      </c>
      <c r="E12" s="29" t="s">
        <v>7</v>
      </c>
      <c r="F12" s="37" t="str">
        <f t="shared" si="3"/>
        <v>+</v>
      </c>
      <c r="G12" s="29">
        <v>0.9</v>
      </c>
      <c r="H12" s="32" t="s">
        <v>8</v>
      </c>
      <c r="I12" s="38">
        <v>3</v>
      </c>
      <c r="J12" s="20">
        <f t="shared" si="0"/>
        <v>-1.731450216572411</v>
      </c>
      <c r="K12" s="33">
        <f t="shared" si="4"/>
        <v>-1.3</v>
      </c>
      <c r="L12" s="33">
        <f t="shared" si="8"/>
        <v>-1.3</v>
      </c>
      <c r="N12" s="7"/>
      <c r="O12" s="17">
        <f t="shared" si="9"/>
        <v>14.3</v>
      </c>
      <c r="P12" s="39">
        <v>21.2</v>
      </c>
      <c r="Q12" s="29" t="str">
        <f t="shared" si="5"/>
        <v>til</v>
      </c>
      <c r="R12" s="29">
        <v>22</v>
      </c>
      <c r="S12" s="40">
        <v>16</v>
      </c>
      <c r="T12" s="41"/>
      <c r="U12" s="20">
        <f t="shared" si="6"/>
        <v>14.671774193548382</v>
      </c>
      <c r="V12" s="33">
        <f t="shared" si="7"/>
        <v>15.1</v>
      </c>
      <c r="W12" s="87" t="s">
        <v>11</v>
      </c>
      <c r="X12" s="86">
        <v>124</v>
      </c>
      <c r="Z12" s="35"/>
    </row>
    <row r="13" spans="1:34" s="8" customFormat="1" ht="20.100000000000001" customHeight="1">
      <c r="A13" s="16">
        <f t="shared" si="10"/>
        <v>-1.2</v>
      </c>
      <c r="B13" s="17">
        <f t="shared" si="1"/>
        <v>-1.2</v>
      </c>
      <c r="C13" s="36" t="str">
        <f t="shared" si="2"/>
        <v>+</v>
      </c>
      <c r="D13" s="29">
        <v>0.8</v>
      </c>
      <c r="E13" s="29" t="s">
        <v>7</v>
      </c>
      <c r="F13" s="37" t="str">
        <f t="shared" si="3"/>
        <v>+</v>
      </c>
      <c r="G13" s="29">
        <v>0</v>
      </c>
      <c r="H13" s="32" t="s">
        <v>8</v>
      </c>
      <c r="I13" s="38">
        <v>2</v>
      </c>
      <c r="J13" s="20">
        <f t="shared" si="0"/>
        <v>-0.82016062890272379</v>
      </c>
      <c r="K13" s="33">
        <f t="shared" si="4"/>
        <v>-0.4</v>
      </c>
      <c r="L13" s="33">
        <f t="shared" si="8"/>
        <v>-0.4</v>
      </c>
      <c r="N13" s="7"/>
      <c r="O13" s="17">
        <f t="shared" si="9"/>
        <v>15.2</v>
      </c>
      <c r="P13" s="39">
        <v>22.1</v>
      </c>
      <c r="Q13" s="29" t="str">
        <f t="shared" si="5"/>
        <v>til</v>
      </c>
      <c r="R13" s="29">
        <v>22.9</v>
      </c>
      <c r="S13" s="40">
        <v>17</v>
      </c>
      <c r="T13" s="41"/>
      <c r="U13" s="20">
        <f t="shared" si="6"/>
        <v>15.583064516129026</v>
      </c>
      <c r="V13" s="33">
        <f t="shared" si="7"/>
        <v>16</v>
      </c>
      <c r="W13" s="87" t="s">
        <v>12</v>
      </c>
      <c r="X13" s="86">
        <v>71</v>
      </c>
      <c r="Z13" s="35"/>
      <c r="AG13" s="35"/>
      <c r="AH13" s="35"/>
    </row>
    <row r="14" spans="1:34" s="8" customFormat="1" ht="20.100000000000001" customHeight="1">
      <c r="A14" s="16">
        <f t="shared" si="10"/>
        <v>-0.3</v>
      </c>
      <c r="B14" s="17">
        <f>ROUND((J13+$J14)/2+0.04999999,1)</f>
        <v>-0.3</v>
      </c>
      <c r="C14" s="36" t="s">
        <v>2</v>
      </c>
      <c r="D14" s="29">
        <v>0.1</v>
      </c>
      <c r="E14" s="29" t="s">
        <v>7</v>
      </c>
      <c r="F14" s="37" t="str">
        <f t="shared" si="3"/>
        <v xml:space="preserve">  </v>
      </c>
      <c r="G14" s="29">
        <v>0.8</v>
      </c>
      <c r="H14" s="32" t="s">
        <v>8</v>
      </c>
      <c r="I14" s="38">
        <v>1</v>
      </c>
      <c r="J14" s="20">
        <f>IF($X$11&lt;$X$13-1,(Y7-$X$11+$X$13)*113/($X$12),(Y7-$X$11+$X$13)*113/($X$12-0.0001))</f>
        <v>9.1129105749273659E-2</v>
      </c>
      <c r="K14" s="33">
        <f>ROUND((J14+J15)/2-0.05000001,1)</f>
        <v>0</v>
      </c>
      <c r="L14" s="33">
        <f t="shared" si="8"/>
        <v>0</v>
      </c>
      <c r="N14" s="7"/>
      <c r="O14" s="17">
        <f t="shared" si="9"/>
        <v>16.100000000000001</v>
      </c>
      <c r="P14" s="39">
        <v>23</v>
      </c>
      <c r="Q14" s="29" t="str">
        <f t="shared" si="5"/>
        <v>til</v>
      </c>
      <c r="R14" s="29">
        <v>23.8</v>
      </c>
      <c r="S14" s="40">
        <v>18</v>
      </c>
      <c r="T14" s="41"/>
      <c r="U14" s="20">
        <f t="shared" si="6"/>
        <v>16.494354838709672</v>
      </c>
      <c r="V14" s="33">
        <f t="shared" si="7"/>
        <v>16.399999999999999</v>
      </c>
      <c r="W14" s="85" t="s">
        <v>18</v>
      </c>
      <c r="X14" s="85">
        <v>4760</v>
      </c>
      <c r="Z14" s="35"/>
      <c r="AG14" s="35"/>
      <c r="AH14" s="35"/>
    </row>
    <row r="15" spans="1:34" s="8" customFormat="1" ht="20.100000000000001" customHeight="1" thickBot="1">
      <c r="A15" s="16">
        <f t="shared" si="10"/>
        <v>0.1</v>
      </c>
      <c r="B15" s="17">
        <f t="shared" si="1"/>
        <v>0.1</v>
      </c>
      <c r="C15" s="36" t="str">
        <f t="shared" si="2"/>
        <v xml:space="preserve">  </v>
      </c>
      <c r="D15" s="29">
        <v>0.9</v>
      </c>
      <c r="E15" s="29" t="s">
        <v>7</v>
      </c>
      <c r="F15" s="37" t="str">
        <f t="shared" si="3"/>
        <v xml:space="preserve">  </v>
      </c>
      <c r="G15" s="29">
        <v>1.7</v>
      </c>
      <c r="H15" s="40">
        <v>0</v>
      </c>
      <c r="I15" s="41"/>
      <c r="J15" s="20">
        <f>IF($X$11&lt;$X$13-1,(H15-$X$11+$X$13)*113/($X$12+0),(H15-$X$11+$X$13)*113/($X$12+0.0001))</f>
        <v>9.1128958766963558E-2</v>
      </c>
      <c r="K15" s="33">
        <f t="shared" si="4"/>
        <v>0.5</v>
      </c>
      <c r="L15" s="33">
        <f t="shared" si="8"/>
        <v>0.5</v>
      </c>
      <c r="N15" s="7"/>
      <c r="O15" s="17">
        <f t="shared" si="9"/>
        <v>16.5</v>
      </c>
      <c r="P15" s="39">
        <v>23.9</v>
      </c>
      <c r="Q15" s="29" t="str">
        <f t="shared" si="5"/>
        <v>til</v>
      </c>
      <c r="R15" s="29">
        <v>24.7</v>
      </c>
      <c r="S15" s="40">
        <v>18</v>
      </c>
      <c r="T15" s="41"/>
      <c r="U15" s="20">
        <f t="shared" si="6"/>
        <v>16.494354838709672</v>
      </c>
      <c r="V15" s="33">
        <f t="shared" si="7"/>
        <v>16.899999999999999</v>
      </c>
      <c r="Z15" s="35"/>
      <c r="AH15" s="35"/>
    </row>
    <row r="16" spans="1:34" s="8" customFormat="1" ht="20.100000000000001" customHeight="1">
      <c r="A16" s="16">
        <f t="shared" si="10"/>
        <v>0.6</v>
      </c>
      <c r="B16" s="17">
        <f t="shared" si="1"/>
        <v>0.6</v>
      </c>
      <c r="C16" s="36" t="str">
        <f t="shared" si="2"/>
        <v xml:space="preserve">  </v>
      </c>
      <c r="D16" s="29">
        <v>1.8</v>
      </c>
      <c r="E16" s="29" t="s">
        <v>7</v>
      </c>
      <c r="F16" s="37" t="str">
        <f t="shared" si="3"/>
        <v xml:space="preserve">  </v>
      </c>
      <c r="G16" s="29">
        <v>2.6</v>
      </c>
      <c r="H16" s="40">
        <v>1</v>
      </c>
      <c r="I16" s="41"/>
      <c r="J16" s="20">
        <f t="shared" ref="J16:J35" si="11">(H16-$X$11+$X$13)*113/$X$12</f>
        <v>1.0024193548387046</v>
      </c>
      <c r="K16" s="33">
        <f t="shared" si="4"/>
        <v>1.4</v>
      </c>
      <c r="L16" s="33">
        <f t="shared" si="8"/>
        <v>1.4</v>
      </c>
      <c r="N16" s="7"/>
      <c r="O16" s="17">
        <f t="shared" si="9"/>
        <v>17</v>
      </c>
      <c r="P16" s="39">
        <v>24.8</v>
      </c>
      <c r="Q16" s="29" t="str">
        <f t="shared" si="5"/>
        <v>til</v>
      </c>
      <c r="R16" s="29">
        <v>25.6</v>
      </c>
      <c r="S16" s="40">
        <v>19</v>
      </c>
      <c r="T16" s="41"/>
      <c r="U16" s="20">
        <f t="shared" si="6"/>
        <v>17.405645161290316</v>
      </c>
      <c r="V16" s="33">
        <f t="shared" si="7"/>
        <v>17.8</v>
      </c>
      <c r="W16" s="42" t="s">
        <v>13</v>
      </c>
      <c r="X16" s="43" t="s">
        <v>6</v>
      </c>
      <c r="Z16" s="35"/>
      <c r="AH16" s="35"/>
    </row>
    <row r="17" spans="1:34" s="8" customFormat="1" ht="20.100000000000001" customHeight="1" thickBot="1">
      <c r="A17" s="16">
        <f t="shared" si="10"/>
        <v>1.5</v>
      </c>
      <c r="B17" s="17">
        <f t="shared" si="1"/>
        <v>1.5</v>
      </c>
      <c r="C17" s="36" t="str">
        <f t="shared" si="2"/>
        <v xml:space="preserve">  </v>
      </c>
      <c r="D17" s="29">
        <v>2.7</v>
      </c>
      <c r="E17" s="29" t="s">
        <v>7</v>
      </c>
      <c r="F17" s="37" t="str">
        <f t="shared" si="3"/>
        <v xml:space="preserve">  </v>
      </c>
      <c r="G17" s="29">
        <v>3.5</v>
      </c>
      <c r="H17" s="40">
        <v>2</v>
      </c>
      <c r="I17" s="41"/>
      <c r="J17" s="20">
        <f t="shared" si="11"/>
        <v>1.9137096774193496</v>
      </c>
      <c r="K17" s="33">
        <f t="shared" si="4"/>
        <v>2.2999999999999998</v>
      </c>
      <c r="L17" s="33">
        <f t="shared" si="8"/>
        <v>2.2999999999999998</v>
      </c>
      <c r="N17" s="7"/>
      <c r="O17" s="17">
        <f t="shared" si="9"/>
        <v>17.899999999999999</v>
      </c>
      <c r="P17" s="39">
        <v>25.7</v>
      </c>
      <c r="Q17" s="29" t="str">
        <f t="shared" si="5"/>
        <v>til</v>
      </c>
      <c r="R17" s="29">
        <v>26.4</v>
      </c>
      <c r="S17" s="40">
        <v>20</v>
      </c>
      <c r="T17" s="41"/>
      <c r="U17" s="20">
        <f t="shared" si="6"/>
        <v>18.31693548387096</v>
      </c>
      <c r="V17" s="33">
        <f t="shared" si="7"/>
        <v>18.3</v>
      </c>
      <c r="W17" s="44" t="s">
        <v>14</v>
      </c>
      <c r="X17" s="45"/>
      <c r="Z17" s="35"/>
      <c r="AH17" s="35"/>
    </row>
    <row r="18" spans="1:34" s="8" customFormat="1" ht="20.100000000000001" customHeight="1">
      <c r="A18" s="16">
        <f t="shared" si="10"/>
        <v>2.4</v>
      </c>
      <c r="B18" s="17">
        <f t="shared" si="1"/>
        <v>2.4</v>
      </c>
      <c r="C18" s="36" t="str">
        <f t="shared" si="2"/>
        <v xml:space="preserve">  </v>
      </c>
      <c r="D18" s="29">
        <v>3.6</v>
      </c>
      <c r="E18" s="29" t="s">
        <v>7</v>
      </c>
      <c r="F18" s="37" t="str">
        <f t="shared" si="3"/>
        <v xml:space="preserve">  </v>
      </c>
      <c r="G18" s="29">
        <v>4.4000000000000004</v>
      </c>
      <c r="H18" s="40">
        <v>3</v>
      </c>
      <c r="I18" s="41"/>
      <c r="J18" s="20">
        <f t="shared" si="11"/>
        <v>2.8249999999999948</v>
      </c>
      <c r="K18" s="33">
        <f t="shared" si="4"/>
        <v>3.2</v>
      </c>
      <c r="L18" s="33">
        <f t="shared" si="8"/>
        <v>3.2</v>
      </c>
      <c r="N18" s="7"/>
      <c r="O18" s="17">
        <f t="shared" si="9"/>
        <v>18.399999999999999</v>
      </c>
      <c r="P18" s="39">
        <v>26.5</v>
      </c>
      <c r="Q18" s="29" t="str">
        <f t="shared" si="5"/>
        <v>til</v>
      </c>
      <c r="R18" s="29">
        <v>27.3</v>
      </c>
      <c r="S18" s="40">
        <v>20</v>
      </c>
      <c r="T18" s="41"/>
      <c r="U18" s="20">
        <f t="shared" si="6"/>
        <v>18.31693548387096</v>
      </c>
      <c r="V18" s="33">
        <f t="shared" si="7"/>
        <v>18.7</v>
      </c>
      <c r="W18" s="46">
        <v>37</v>
      </c>
      <c r="X18" s="47">
        <v>28</v>
      </c>
      <c r="Y18" s="47"/>
      <c r="Z18" s="35"/>
      <c r="AH18" s="35"/>
    </row>
    <row r="19" spans="1:34" s="8" customFormat="1" ht="20.100000000000001" customHeight="1">
      <c r="A19" s="16">
        <f t="shared" si="10"/>
        <v>3.3</v>
      </c>
      <c r="B19" s="17">
        <f t="shared" si="1"/>
        <v>3.3</v>
      </c>
      <c r="C19" s="36" t="str">
        <f t="shared" si="2"/>
        <v xml:space="preserve">  </v>
      </c>
      <c r="D19" s="29">
        <v>4.5</v>
      </c>
      <c r="E19" s="29" t="s">
        <v>7</v>
      </c>
      <c r="F19" s="37" t="str">
        <f t="shared" si="3"/>
        <v xml:space="preserve">  </v>
      </c>
      <c r="G19" s="29">
        <v>5.2</v>
      </c>
      <c r="H19" s="40">
        <v>4</v>
      </c>
      <c r="I19" s="41"/>
      <c r="J19" s="20">
        <f t="shared" si="11"/>
        <v>3.7362903225806403</v>
      </c>
      <c r="K19" s="33">
        <f t="shared" si="4"/>
        <v>3.7</v>
      </c>
      <c r="L19" s="33">
        <f t="shared" si="8"/>
        <v>3.7</v>
      </c>
      <c r="N19" s="7"/>
      <c r="O19" s="17">
        <f t="shared" si="9"/>
        <v>18.8</v>
      </c>
      <c r="P19" s="39">
        <v>27.4</v>
      </c>
      <c r="Q19" s="29" t="str">
        <f t="shared" si="5"/>
        <v>til</v>
      </c>
      <c r="R19" s="29">
        <v>28.2</v>
      </c>
      <c r="S19" s="40">
        <v>21</v>
      </c>
      <c r="T19" s="41"/>
      <c r="U19" s="20">
        <f t="shared" si="6"/>
        <v>19.228225806451608</v>
      </c>
      <c r="V19" s="33">
        <f t="shared" si="7"/>
        <v>19.2</v>
      </c>
      <c r="W19" s="46">
        <v>38</v>
      </c>
      <c r="X19" s="47">
        <v>29</v>
      </c>
      <c r="Y19" s="47"/>
      <c r="Z19" s="35"/>
      <c r="AH19" s="35"/>
    </row>
    <row r="20" spans="1:34" s="8" customFormat="1" ht="20.100000000000001" customHeight="1">
      <c r="A20" s="16">
        <f t="shared" si="10"/>
        <v>3.8</v>
      </c>
      <c r="B20" s="17">
        <f t="shared" si="1"/>
        <v>3.8</v>
      </c>
      <c r="C20" s="36" t="str">
        <f t="shared" si="2"/>
        <v xml:space="preserve">  </v>
      </c>
      <c r="D20" s="29">
        <v>5.3</v>
      </c>
      <c r="E20" s="29" t="s">
        <v>7</v>
      </c>
      <c r="F20" s="37" t="str">
        <f t="shared" si="3"/>
        <v xml:space="preserve">  </v>
      </c>
      <c r="G20" s="29">
        <v>6.1</v>
      </c>
      <c r="H20" s="40">
        <v>4</v>
      </c>
      <c r="I20" s="41"/>
      <c r="J20" s="20">
        <f t="shared" si="11"/>
        <v>3.7362903225806403</v>
      </c>
      <c r="K20" s="33">
        <f t="shared" si="4"/>
        <v>4.0999999999999996</v>
      </c>
      <c r="L20" s="33">
        <f t="shared" si="8"/>
        <v>4.0999999999999996</v>
      </c>
      <c r="N20" s="7"/>
      <c r="O20" s="17">
        <f t="shared" si="9"/>
        <v>19.3</v>
      </c>
      <c r="P20" s="39">
        <v>28.3</v>
      </c>
      <c r="Q20" s="29" t="str">
        <f t="shared" si="5"/>
        <v>til</v>
      </c>
      <c r="R20" s="29">
        <v>29.1</v>
      </c>
      <c r="S20" s="40">
        <v>21</v>
      </c>
      <c r="T20" s="41"/>
      <c r="U20" s="20">
        <f t="shared" si="6"/>
        <v>19.228225806451608</v>
      </c>
      <c r="V20" s="33">
        <f t="shared" si="7"/>
        <v>19.600000000000001</v>
      </c>
      <c r="W20" s="46">
        <v>39</v>
      </c>
      <c r="X20" s="47">
        <v>29</v>
      </c>
      <c r="Y20" s="47"/>
      <c r="Z20" s="35"/>
      <c r="AH20" s="35"/>
    </row>
    <row r="21" spans="1:34" s="8" customFormat="1" ht="20.100000000000001" customHeight="1">
      <c r="A21" s="16">
        <f t="shared" si="10"/>
        <v>4.2</v>
      </c>
      <c r="B21" s="17">
        <f t="shared" si="1"/>
        <v>4.2</v>
      </c>
      <c r="C21" s="36" t="str">
        <f t="shared" si="2"/>
        <v xml:space="preserve">  </v>
      </c>
      <c r="D21" s="29">
        <v>6.2</v>
      </c>
      <c r="E21" s="29" t="s">
        <v>7</v>
      </c>
      <c r="F21" s="37" t="str">
        <f t="shared" si="3"/>
        <v xml:space="preserve">  </v>
      </c>
      <c r="G21" s="29">
        <v>7</v>
      </c>
      <c r="H21" s="40">
        <v>5</v>
      </c>
      <c r="I21" s="41"/>
      <c r="J21" s="20">
        <f t="shared" si="11"/>
        <v>4.6475806451612858</v>
      </c>
      <c r="K21" s="33">
        <f t="shared" si="4"/>
        <v>4.5999999999999996</v>
      </c>
      <c r="L21" s="33">
        <f t="shared" si="8"/>
        <v>4.5999999999999996</v>
      </c>
      <c r="N21" s="7"/>
      <c r="O21" s="17">
        <f t="shared" si="9"/>
        <v>19.7</v>
      </c>
      <c r="P21" s="39">
        <v>29.2</v>
      </c>
      <c r="Q21" s="29" t="str">
        <f t="shared" si="5"/>
        <v>til</v>
      </c>
      <c r="R21" s="29">
        <v>30</v>
      </c>
      <c r="S21" s="40">
        <v>22</v>
      </c>
      <c r="T21" s="41"/>
      <c r="U21" s="20">
        <f t="shared" si="6"/>
        <v>20.139516129032252</v>
      </c>
      <c r="V21" s="33">
        <f t="shared" si="7"/>
        <v>20.5</v>
      </c>
      <c r="W21" s="46">
        <v>40</v>
      </c>
      <c r="X21" s="47">
        <v>30</v>
      </c>
      <c r="Y21" s="47"/>
      <c r="Z21" s="35"/>
      <c r="AH21" s="35"/>
    </row>
    <row r="22" spans="1:34" s="8" customFormat="1" ht="20.100000000000001" customHeight="1">
      <c r="A22" s="16">
        <f t="shared" si="10"/>
        <v>4.7</v>
      </c>
      <c r="B22" s="17">
        <f t="shared" si="1"/>
        <v>4.7</v>
      </c>
      <c r="C22" s="36" t="str">
        <f t="shared" si="2"/>
        <v xml:space="preserve">  </v>
      </c>
      <c r="D22" s="29">
        <v>7.1</v>
      </c>
      <c r="E22" s="29" t="s">
        <v>7</v>
      </c>
      <c r="F22" s="37" t="str">
        <f t="shared" si="3"/>
        <v xml:space="preserve">  </v>
      </c>
      <c r="G22" s="29">
        <v>7.9</v>
      </c>
      <c r="H22" s="40">
        <v>5</v>
      </c>
      <c r="I22" s="41"/>
      <c r="J22" s="20">
        <f t="shared" si="11"/>
        <v>4.6475806451612858</v>
      </c>
      <c r="K22" s="33">
        <f t="shared" si="4"/>
        <v>5.0999999999999996</v>
      </c>
      <c r="L22" s="33">
        <f t="shared" si="8"/>
        <v>5.0999999999999996</v>
      </c>
      <c r="N22" s="7"/>
      <c r="O22" s="17">
        <f t="shared" si="9"/>
        <v>20.6</v>
      </c>
      <c r="P22" s="39">
        <v>30.1</v>
      </c>
      <c r="Q22" s="29" t="str">
        <f t="shared" si="5"/>
        <v>til</v>
      </c>
      <c r="R22" s="29">
        <v>30.8</v>
      </c>
      <c r="S22" s="40">
        <v>23</v>
      </c>
      <c r="T22" s="41"/>
      <c r="U22" s="20">
        <f t="shared" si="6"/>
        <v>21.050806451612896</v>
      </c>
      <c r="V22" s="33">
        <f t="shared" si="7"/>
        <v>21</v>
      </c>
      <c r="W22" s="46">
        <v>41</v>
      </c>
      <c r="X22" s="47">
        <v>31</v>
      </c>
      <c r="Y22" s="47"/>
      <c r="Z22" s="35"/>
      <c r="AH22" s="35"/>
    </row>
    <row r="23" spans="1:34" s="8" customFormat="1" ht="20.100000000000001" customHeight="1">
      <c r="A23" s="16">
        <f t="shared" si="10"/>
        <v>5.2</v>
      </c>
      <c r="B23" s="17">
        <f t="shared" si="1"/>
        <v>5.2</v>
      </c>
      <c r="C23" s="36" t="str">
        <f t="shared" si="2"/>
        <v xml:space="preserve">  </v>
      </c>
      <c r="D23" s="29">
        <v>8</v>
      </c>
      <c r="E23" s="29" t="s">
        <v>7</v>
      </c>
      <c r="F23" s="37" t="str">
        <f t="shared" si="3"/>
        <v xml:space="preserve">  </v>
      </c>
      <c r="G23" s="29">
        <v>8.8000000000000007</v>
      </c>
      <c r="H23" s="40">
        <v>6</v>
      </c>
      <c r="I23" s="41"/>
      <c r="J23" s="20">
        <f t="shared" si="11"/>
        <v>5.5588709677419308</v>
      </c>
      <c r="K23" s="33">
        <f t="shared" si="4"/>
        <v>6</v>
      </c>
      <c r="L23" s="33">
        <f t="shared" si="8"/>
        <v>6</v>
      </c>
      <c r="N23" s="7"/>
      <c r="O23" s="17">
        <f t="shared" si="9"/>
        <v>21.1</v>
      </c>
      <c r="P23" s="39">
        <v>30.9</v>
      </c>
      <c r="Q23" s="29" t="str">
        <f t="shared" si="5"/>
        <v>til</v>
      </c>
      <c r="R23" s="29">
        <v>31.7</v>
      </c>
      <c r="S23" s="40">
        <v>23</v>
      </c>
      <c r="T23" s="41"/>
      <c r="U23" s="20">
        <f t="shared" si="6"/>
        <v>21.050806451612896</v>
      </c>
      <c r="V23" s="33">
        <f t="shared" si="7"/>
        <v>21.5</v>
      </c>
      <c r="W23" s="46">
        <v>42</v>
      </c>
      <c r="X23" s="47">
        <v>31</v>
      </c>
      <c r="Y23" s="47"/>
      <c r="Z23" s="35"/>
      <c r="AH23" s="35"/>
    </row>
    <row r="24" spans="1:34" s="8" customFormat="1" ht="20.100000000000001" customHeight="1">
      <c r="A24" s="16">
        <f t="shared" si="10"/>
        <v>6.1</v>
      </c>
      <c r="B24" s="17">
        <f t="shared" si="1"/>
        <v>6.1</v>
      </c>
      <c r="C24" s="36" t="str">
        <f t="shared" si="2"/>
        <v xml:space="preserve">  </v>
      </c>
      <c r="D24" s="29">
        <v>8.9</v>
      </c>
      <c r="E24" s="29" t="s">
        <v>7</v>
      </c>
      <c r="F24" s="37" t="str">
        <f t="shared" si="3"/>
        <v xml:space="preserve">  </v>
      </c>
      <c r="G24" s="29">
        <v>9.6999999999999993</v>
      </c>
      <c r="H24" s="40">
        <v>7</v>
      </c>
      <c r="I24" s="41"/>
      <c r="J24" s="20">
        <f t="shared" si="11"/>
        <v>6.4701612903225758</v>
      </c>
      <c r="K24" s="33">
        <f t="shared" si="4"/>
        <v>6.4</v>
      </c>
      <c r="L24" s="33">
        <f t="shared" si="8"/>
        <v>6.4</v>
      </c>
      <c r="N24" s="7"/>
      <c r="O24" s="17">
        <f t="shared" si="9"/>
        <v>21.6</v>
      </c>
      <c r="P24" s="39">
        <v>31.8</v>
      </c>
      <c r="Q24" s="29" t="str">
        <f t="shared" si="5"/>
        <v>til</v>
      </c>
      <c r="R24" s="29">
        <v>32.6</v>
      </c>
      <c r="S24" s="40">
        <v>24</v>
      </c>
      <c r="T24" s="41"/>
      <c r="U24" s="20">
        <f t="shared" si="6"/>
        <v>21.962096774193544</v>
      </c>
      <c r="V24" s="33">
        <f t="shared" si="7"/>
        <v>22.4</v>
      </c>
      <c r="W24" s="46">
        <v>43</v>
      </c>
      <c r="X24" s="47">
        <v>32</v>
      </c>
      <c r="Y24" s="47"/>
      <c r="Z24" s="35"/>
      <c r="AH24" s="35"/>
    </row>
    <row r="25" spans="1:34" s="8" customFormat="1" ht="20.100000000000001" customHeight="1">
      <c r="A25" s="16">
        <f t="shared" si="10"/>
        <v>6.5</v>
      </c>
      <c r="B25" s="17">
        <f t="shared" si="1"/>
        <v>6.5</v>
      </c>
      <c r="C25" s="36" t="str">
        <f t="shared" si="2"/>
        <v xml:space="preserve">  </v>
      </c>
      <c r="D25" s="29">
        <v>9.8000000000000007</v>
      </c>
      <c r="E25" s="29" t="s">
        <v>7</v>
      </c>
      <c r="F25" s="37" t="str">
        <f t="shared" si="3"/>
        <v xml:space="preserve">  </v>
      </c>
      <c r="G25" s="29">
        <v>10.5</v>
      </c>
      <c r="H25" s="40">
        <v>7</v>
      </c>
      <c r="I25" s="41"/>
      <c r="J25" s="20">
        <f t="shared" si="11"/>
        <v>6.4701612903225758</v>
      </c>
      <c r="K25" s="33">
        <f t="shared" si="4"/>
        <v>6.9</v>
      </c>
      <c r="L25" s="33">
        <f t="shared" si="8"/>
        <v>6.9</v>
      </c>
      <c r="N25" s="7"/>
      <c r="O25" s="17">
        <f t="shared" si="9"/>
        <v>22.5</v>
      </c>
      <c r="P25" s="39">
        <v>32.700000000000003</v>
      </c>
      <c r="Q25" s="29" t="str">
        <f t="shared" si="5"/>
        <v>til</v>
      </c>
      <c r="R25" s="29">
        <v>33.5</v>
      </c>
      <c r="S25" s="40">
        <v>25</v>
      </c>
      <c r="T25" s="41"/>
      <c r="U25" s="20">
        <f t="shared" si="6"/>
        <v>22.873387096774188</v>
      </c>
      <c r="V25" s="33">
        <f t="shared" si="7"/>
        <v>23.3</v>
      </c>
      <c r="W25" s="46">
        <v>44</v>
      </c>
      <c r="X25" s="47">
        <v>33</v>
      </c>
      <c r="Y25" s="47"/>
      <c r="Z25" s="35"/>
      <c r="AH25" s="35"/>
    </row>
    <row r="26" spans="1:34" s="8" customFormat="1" ht="20.100000000000001" customHeight="1">
      <c r="A26" s="16">
        <f t="shared" si="10"/>
        <v>7</v>
      </c>
      <c r="B26" s="17">
        <f t="shared" si="1"/>
        <v>7</v>
      </c>
      <c r="C26" s="36" t="str">
        <f t="shared" si="2"/>
        <v xml:space="preserve">  </v>
      </c>
      <c r="D26" s="29">
        <v>10.6</v>
      </c>
      <c r="E26" s="29" t="s">
        <v>7</v>
      </c>
      <c r="F26" s="37" t="str">
        <f t="shared" si="3"/>
        <v xml:space="preserve">  </v>
      </c>
      <c r="G26" s="29">
        <v>11.4</v>
      </c>
      <c r="H26" s="40">
        <v>8</v>
      </c>
      <c r="I26" s="41"/>
      <c r="J26" s="20">
        <f t="shared" si="11"/>
        <v>7.3814516129032208</v>
      </c>
      <c r="K26" s="33">
        <f t="shared" si="4"/>
        <v>7.8</v>
      </c>
      <c r="L26" s="33">
        <f t="shared" si="8"/>
        <v>7.8</v>
      </c>
      <c r="N26" s="7"/>
      <c r="O26" s="17">
        <f t="shared" si="9"/>
        <v>23.4</v>
      </c>
      <c r="P26" s="39">
        <v>33.6</v>
      </c>
      <c r="Q26" s="29" t="str">
        <f t="shared" si="5"/>
        <v>til</v>
      </c>
      <c r="R26" s="29">
        <v>34.4</v>
      </c>
      <c r="S26" s="40">
        <v>26</v>
      </c>
      <c r="T26" s="41"/>
      <c r="U26" s="20">
        <f t="shared" si="6"/>
        <v>23.784677419354832</v>
      </c>
      <c r="V26" s="33">
        <f t="shared" si="7"/>
        <v>23.7</v>
      </c>
      <c r="W26" s="46">
        <v>45</v>
      </c>
      <c r="X26" s="47">
        <v>34</v>
      </c>
      <c r="Y26" s="47"/>
      <c r="Z26" s="35"/>
      <c r="AH26" s="35"/>
    </row>
    <row r="27" spans="1:34" s="8" customFormat="1" ht="20.100000000000001" customHeight="1">
      <c r="A27" s="16">
        <f t="shared" si="10"/>
        <v>7.9</v>
      </c>
      <c r="B27" s="17">
        <f t="shared" si="1"/>
        <v>7.9</v>
      </c>
      <c r="C27" s="36" t="str">
        <f t="shared" si="2"/>
        <v xml:space="preserve">  </v>
      </c>
      <c r="D27" s="29">
        <v>11.5</v>
      </c>
      <c r="E27" s="29" t="s">
        <v>7</v>
      </c>
      <c r="F27" s="48"/>
      <c r="G27" s="29">
        <v>12.3</v>
      </c>
      <c r="H27" s="40">
        <v>9</v>
      </c>
      <c r="I27" s="41"/>
      <c r="J27" s="20">
        <f t="shared" si="11"/>
        <v>8.2927419354838658</v>
      </c>
      <c r="K27" s="33">
        <f t="shared" si="4"/>
        <v>8.6999999999999993</v>
      </c>
      <c r="L27" s="33">
        <f t="shared" si="8"/>
        <v>8.6999999999999993</v>
      </c>
      <c r="N27" s="7"/>
      <c r="O27" s="17">
        <f t="shared" si="9"/>
        <v>23.8</v>
      </c>
      <c r="P27" s="39">
        <v>34.5</v>
      </c>
      <c r="Q27" s="29" t="str">
        <f t="shared" si="5"/>
        <v>til</v>
      </c>
      <c r="R27" s="29">
        <v>35.299999999999997</v>
      </c>
      <c r="S27" s="40">
        <v>26</v>
      </c>
      <c r="T27" s="41"/>
      <c r="U27" s="20">
        <f t="shared" si="6"/>
        <v>23.784677419354832</v>
      </c>
      <c r="V27" s="33">
        <f t="shared" si="7"/>
        <v>24.2</v>
      </c>
      <c r="W27" s="46">
        <v>46</v>
      </c>
      <c r="X27" s="47">
        <v>35</v>
      </c>
      <c r="Y27" s="47"/>
      <c r="Z27" s="9"/>
      <c r="AH27" s="35"/>
    </row>
    <row r="28" spans="1:34" s="8" customFormat="1" ht="20.100000000000001" customHeight="1" thickBot="1">
      <c r="A28" s="16">
        <f t="shared" si="10"/>
        <v>8.8000000000000007</v>
      </c>
      <c r="B28" s="17">
        <f t="shared" si="1"/>
        <v>8.8000000000000007</v>
      </c>
      <c r="C28" s="36" t="str">
        <f t="shared" si="2"/>
        <v xml:space="preserve">  </v>
      </c>
      <c r="D28" s="29">
        <v>12.4</v>
      </c>
      <c r="E28" s="29" t="s">
        <v>7</v>
      </c>
      <c r="F28" s="48"/>
      <c r="G28" s="29">
        <v>13.2</v>
      </c>
      <c r="H28" s="40">
        <v>10</v>
      </c>
      <c r="I28" s="41"/>
      <c r="J28" s="20">
        <f t="shared" si="11"/>
        <v>9.20403225806451</v>
      </c>
      <c r="K28" s="33">
        <f t="shared" si="4"/>
        <v>9.1999999999999993</v>
      </c>
      <c r="L28" s="33">
        <f t="shared" si="8"/>
        <v>9.1999999999999993</v>
      </c>
      <c r="N28" s="7"/>
      <c r="O28" s="17">
        <f t="shared" si="9"/>
        <v>24.3</v>
      </c>
      <c r="P28" s="97">
        <v>35.4</v>
      </c>
      <c r="Q28" s="50" t="s">
        <v>7</v>
      </c>
      <c r="R28" s="50">
        <v>36</v>
      </c>
      <c r="S28" s="51">
        <v>27</v>
      </c>
      <c r="T28" s="52"/>
      <c r="U28" s="20">
        <f t="shared" si="6"/>
        <v>24.69596774193548</v>
      </c>
      <c r="V28" s="33">
        <f t="shared" si="7"/>
        <v>31</v>
      </c>
      <c r="W28" s="46">
        <v>47</v>
      </c>
      <c r="X28" s="47">
        <v>35</v>
      </c>
      <c r="Y28" s="47"/>
      <c r="Z28" s="35"/>
      <c r="AH28" s="35"/>
    </row>
    <row r="29" spans="1:34" s="8" customFormat="1" ht="20.100000000000001" customHeight="1">
      <c r="A29" s="7"/>
      <c r="B29" s="17">
        <f t="shared" si="1"/>
        <v>9.3000000000000007</v>
      </c>
      <c r="C29" s="36" t="str">
        <f t="shared" si="2"/>
        <v xml:space="preserve">  </v>
      </c>
      <c r="D29" s="29">
        <v>13.3</v>
      </c>
      <c r="E29" s="29" t="s">
        <v>7</v>
      </c>
      <c r="F29" s="48"/>
      <c r="G29" s="29">
        <v>14.1</v>
      </c>
      <c r="H29" s="40">
        <v>10</v>
      </c>
      <c r="I29" s="41"/>
      <c r="J29" s="20">
        <f t="shared" si="11"/>
        <v>9.20403225806451</v>
      </c>
      <c r="K29" s="33">
        <f t="shared" si="4"/>
        <v>9.6</v>
      </c>
      <c r="L29" s="33">
        <f t="shared" si="8"/>
        <v>9.6</v>
      </c>
      <c r="N29" s="7"/>
      <c r="O29" s="17">
        <f t="shared" si="9"/>
        <v>31.1</v>
      </c>
      <c r="P29" s="81">
        <f t="shared" ref="P29:P38" si="12">IF($O29&lt;36.1,IF($O29&lt;0,ABS($N28),$O29),$D$6)</f>
        <v>31.1</v>
      </c>
      <c r="Q29" s="81" t="str">
        <f t="shared" si="5"/>
        <v>til</v>
      </c>
      <c r="R29" s="81" t="str">
        <f>IF($V29&lt;36.9,IF($V29&lt;0,ABS(#REF!),$V29),$D$6)</f>
        <v xml:space="preserve"> </v>
      </c>
      <c r="S29" s="82">
        <v>41</v>
      </c>
      <c r="T29" s="83"/>
      <c r="U29" s="20">
        <f t="shared" si="6"/>
        <v>37.454032258064508</v>
      </c>
      <c r="V29" s="33">
        <f t="shared" si="7"/>
        <v>37.9</v>
      </c>
      <c r="W29" s="46">
        <v>48</v>
      </c>
      <c r="X29" s="47">
        <v>36</v>
      </c>
      <c r="Y29" s="47"/>
      <c r="Z29" s="35"/>
      <c r="AH29" s="35"/>
    </row>
    <row r="30" spans="1:34" s="8" customFormat="1" ht="20.100000000000001" customHeight="1">
      <c r="A30" s="7"/>
      <c r="B30" s="17">
        <f t="shared" si="1"/>
        <v>9.6999999999999993</v>
      </c>
      <c r="C30" s="36" t="str">
        <f t="shared" si="2"/>
        <v xml:space="preserve">  </v>
      </c>
      <c r="D30" s="29">
        <v>14.2</v>
      </c>
      <c r="E30" s="29" t="s">
        <v>7</v>
      </c>
      <c r="F30" s="48"/>
      <c r="G30" s="29">
        <v>15</v>
      </c>
      <c r="H30" s="40">
        <v>11</v>
      </c>
      <c r="I30" s="41"/>
      <c r="J30" s="20">
        <f t="shared" si="11"/>
        <v>10.115322580645156</v>
      </c>
      <c r="K30" s="33">
        <f t="shared" si="4"/>
        <v>10.5</v>
      </c>
      <c r="L30" s="33">
        <f t="shared" si="8"/>
        <v>10.5</v>
      </c>
      <c r="N30" s="7"/>
      <c r="O30" s="17">
        <f t="shared" si="9"/>
        <v>38</v>
      </c>
      <c r="P30" s="81" t="str">
        <f t="shared" si="12"/>
        <v xml:space="preserve"> </v>
      </c>
      <c r="Q30" s="81" t="str">
        <f t="shared" si="5"/>
        <v xml:space="preserve"> </v>
      </c>
      <c r="R30" s="81" t="str">
        <f>IF($V30&lt;36.9,IF($V30&lt;0,ABS(#REF!),$V30),$D$6)</f>
        <v xml:space="preserve"> </v>
      </c>
      <c r="S30" s="82">
        <v>42</v>
      </c>
      <c r="T30" s="83"/>
      <c r="U30" s="20">
        <f t="shared" si="6"/>
        <v>38.365322580645156</v>
      </c>
      <c r="V30" s="33">
        <f t="shared" si="7"/>
        <v>38.799999999999997</v>
      </c>
      <c r="W30" s="46">
        <v>49</v>
      </c>
      <c r="X30" s="47">
        <v>37</v>
      </c>
      <c r="Y30" s="47"/>
      <c r="Z30" s="35"/>
      <c r="AH30" s="35"/>
    </row>
    <row r="31" spans="1:34" s="8" customFormat="1" ht="20.100000000000001" customHeight="1">
      <c r="A31" s="7"/>
      <c r="B31" s="17">
        <f t="shared" si="1"/>
        <v>10.6</v>
      </c>
      <c r="C31" s="36" t="str">
        <f t="shared" si="2"/>
        <v xml:space="preserve">  </v>
      </c>
      <c r="D31" s="29">
        <v>15.1</v>
      </c>
      <c r="E31" s="29" t="s">
        <v>7</v>
      </c>
      <c r="F31" s="48"/>
      <c r="G31" s="29">
        <v>15.8</v>
      </c>
      <c r="H31" s="40">
        <v>12</v>
      </c>
      <c r="I31" s="41"/>
      <c r="J31" s="20">
        <f t="shared" si="11"/>
        <v>11.0266129032258</v>
      </c>
      <c r="K31" s="33">
        <f t="shared" si="4"/>
        <v>11</v>
      </c>
      <c r="L31" s="20"/>
      <c r="N31" s="7"/>
      <c r="O31" s="17">
        <f t="shared" si="9"/>
        <v>38.9</v>
      </c>
      <c r="P31" s="81" t="str">
        <f t="shared" si="12"/>
        <v xml:space="preserve"> </v>
      </c>
      <c r="Q31" s="81" t="str">
        <f t="shared" si="5"/>
        <v xml:space="preserve"> </v>
      </c>
      <c r="R31" s="81" t="str">
        <f>IF($V31&lt;36.9,IF($V31&lt;0,ABS(#REF!),$V31),$D$6)</f>
        <v xml:space="preserve"> </v>
      </c>
      <c r="S31" s="82">
        <v>43</v>
      </c>
      <c r="T31" s="83"/>
      <c r="U31" s="20">
        <f t="shared" si="6"/>
        <v>39.276612903225804</v>
      </c>
      <c r="V31" s="33">
        <f t="shared" si="7"/>
        <v>39.700000000000003</v>
      </c>
      <c r="W31" s="46">
        <v>50</v>
      </c>
      <c r="X31" s="47">
        <v>37</v>
      </c>
      <c r="Y31" s="47"/>
      <c r="Z31" s="35"/>
      <c r="AH31" s="35"/>
    </row>
    <row r="32" spans="1:34" s="8" customFormat="1" ht="20.100000000000001" customHeight="1">
      <c r="A32" s="7"/>
      <c r="B32" s="17">
        <f t="shared" si="1"/>
        <v>11.1</v>
      </c>
      <c r="C32" s="36" t="str">
        <f t="shared" si="2"/>
        <v xml:space="preserve">  </v>
      </c>
      <c r="D32" s="29">
        <v>15.9</v>
      </c>
      <c r="E32" s="29" t="s">
        <v>7</v>
      </c>
      <c r="F32" s="48"/>
      <c r="G32" s="29">
        <v>16.7</v>
      </c>
      <c r="H32" s="40">
        <v>12</v>
      </c>
      <c r="I32" s="41"/>
      <c r="J32" s="20">
        <f t="shared" si="11"/>
        <v>11.0266129032258</v>
      </c>
      <c r="K32" s="33">
        <f t="shared" si="4"/>
        <v>11.4</v>
      </c>
      <c r="L32" s="20"/>
      <c r="N32" s="7"/>
      <c r="O32" s="17">
        <f t="shared" si="9"/>
        <v>39.799999999999997</v>
      </c>
      <c r="P32" s="81" t="str">
        <f t="shared" si="12"/>
        <v xml:space="preserve"> </v>
      </c>
      <c r="Q32" s="81" t="str">
        <f t="shared" si="5"/>
        <v xml:space="preserve"> </v>
      </c>
      <c r="R32" s="81" t="str">
        <f>IF($V32&lt;36.9,IF($V32&lt;0,ABS(#REF!),$V32),$D$6)</f>
        <v xml:space="preserve"> </v>
      </c>
      <c r="S32" s="82">
        <v>44</v>
      </c>
      <c r="T32" s="83"/>
      <c r="U32" s="20">
        <f t="shared" si="6"/>
        <v>40.187903225806444</v>
      </c>
      <c r="V32" s="33">
        <f t="shared" si="7"/>
        <v>40.6</v>
      </c>
      <c r="W32" s="46">
        <v>51</v>
      </c>
      <c r="X32" s="47">
        <v>38</v>
      </c>
      <c r="Y32" s="47"/>
      <c r="Z32" s="35"/>
      <c r="AH32" s="35"/>
    </row>
    <row r="33" spans="1:34" s="8" customFormat="1" ht="20.100000000000001" customHeight="1">
      <c r="A33" s="7"/>
      <c r="B33" s="17">
        <f t="shared" si="1"/>
        <v>11.5</v>
      </c>
      <c r="C33" s="36" t="str">
        <f t="shared" si="2"/>
        <v xml:space="preserve">  </v>
      </c>
      <c r="D33" s="29">
        <v>16.8</v>
      </c>
      <c r="E33" s="29" t="str">
        <f>IF(D33&lt;36,$E$14,$D$6)</f>
        <v>til</v>
      </c>
      <c r="F33" s="48"/>
      <c r="G33" s="29">
        <v>17.600000000000001</v>
      </c>
      <c r="H33" s="40">
        <v>13</v>
      </c>
      <c r="I33" s="41"/>
      <c r="J33" s="20">
        <f t="shared" si="11"/>
        <v>11.937903225806446</v>
      </c>
      <c r="K33" s="33">
        <f t="shared" si="4"/>
        <v>11.9</v>
      </c>
      <c r="L33" s="20"/>
      <c r="N33" s="7"/>
      <c r="O33" s="17">
        <f t="shared" si="9"/>
        <v>40.700000000000003</v>
      </c>
      <c r="P33" s="81" t="str">
        <f t="shared" si="12"/>
        <v xml:space="preserve"> </v>
      </c>
      <c r="Q33" s="81" t="str">
        <f t="shared" si="5"/>
        <v xml:space="preserve"> </v>
      </c>
      <c r="R33" s="81" t="str">
        <f>IF($V33&lt;36.9,IF($V33&lt;0,ABS(#REF!),$V33),$D$6)</f>
        <v xml:space="preserve"> </v>
      </c>
      <c r="S33" s="82">
        <v>45</v>
      </c>
      <c r="T33" s="83"/>
      <c r="U33" s="20">
        <f t="shared" si="6"/>
        <v>41.099193548387092</v>
      </c>
      <c r="V33" s="33">
        <f t="shared" si="7"/>
        <v>41.5</v>
      </c>
      <c r="W33" s="46">
        <v>52</v>
      </c>
      <c r="X33" s="47">
        <v>39</v>
      </c>
      <c r="Y33" s="47"/>
      <c r="Z33" s="35"/>
      <c r="AH33" s="35"/>
    </row>
    <row r="34" spans="1:34" s="8" customFormat="1" ht="20.100000000000001" customHeight="1">
      <c r="A34" s="7"/>
      <c r="B34" s="17">
        <f t="shared" si="1"/>
        <v>12</v>
      </c>
      <c r="C34" s="36" t="str">
        <f t="shared" si="2"/>
        <v xml:space="preserve">  </v>
      </c>
      <c r="D34" s="29">
        <v>17.7</v>
      </c>
      <c r="E34" s="29" t="str">
        <f>IF(D34&lt;36,$E$14,$D$6)</f>
        <v>til</v>
      </c>
      <c r="F34" s="48"/>
      <c r="G34" s="29">
        <v>18.5</v>
      </c>
      <c r="H34" s="40">
        <v>13</v>
      </c>
      <c r="I34" s="41"/>
      <c r="J34" s="20">
        <f t="shared" si="11"/>
        <v>11.937903225806446</v>
      </c>
      <c r="K34" s="33">
        <f t="shared" si="4"/>
        <v>12.3</v>
      </c>
      <c r="L34" s="20"/>
      <c r="N34" s="7"/>
      <c r="O34" s="17">
        <f t="shared" si="9"/>
        <v>41.6</v>
      </c>
      <c r="P34" s="81" t="str">
        <f t="shared" si="12"/>
        <v xml:space="preserve"> </v>
      </c>
      <c r="Q34" s="81" t="str">
        <f t="shared" si="5"/>
        <v xml:space="preserve"> </v>
      </c>
      <c r="R34" s="81" t="str">
        <f>IF($V34&lt;36.9,IF($V34&lt;0,ABS(#REF!),$V34),$D$6)</f>
        <v xml:space="preserve"> </v>
      </c>
      <c r="S34" s="82">
        <v>46</v>
      </c>
      <c r="T34" s="83"/>
      <c r="U34" s="20">
        <f t="shared" si="6"/>
        <v>42.01048387096774</v>
      </c>
      <c r="V34" s="33">
        <f t="shared" si="7"/>
        <v>42.4</v>
      </c>
      <c r="W34" s="46">
        <v>53</v>
      </c>
      <c r="X34" s="47">
        <v>40</v>
      </c>
      <c r="Y34" s="47"/>
      <c r="Z34" s="35"/>
      <c r="AH34" s="35"/>
    </row>
    <row r="35" spans="1:34" s="8" customFormat="1" ht="20.100000000000001" customHeight="1" thickBot="1">
      <c r="A35" s="7"/>
      <c r="B35" s="17">
        <f t="shared" si="1"/>
        <v>12.4</v>
      </c>
      <c r="C35" s="49" t="str">
        <f t="shared" si="2"/>
        <v xml:space="preserve">  </v>
      </c>
      <c r="D35" s="50">
        <v>18.600000000000001</v>
      </c>
      <c r="E35" s="50" t="str">
        <f>IF(D35&lt;36,$E$14,$D$6)</f>
        <v>til</v>
      </c>
      <c r="F35" s="27"/>
      <c r="G35" s="50">
        <v>19.399999999999999</v>
      </c>
      <c r="H35" s="51">
        <v>14</v>
      </c>
      <c r="I35" s="52"/>
      <c r="J35" s="20">
        <f t="shared" si="11"/>
        <v>12.84919354838709</v>
      </c>
      <c r="K35" s="33">
        <f>ROUND((J35+U10)/2-0.05000001,1)</f>
        <v>13.3</v>
      </c>
      <c r="L35" s="20"/>
      <c r="N35" s="7"/>
      <c r="O35" s="17">
        <f t="shared" si="9"/>
        <v>42.5</v>
      </c>
      <c r="P35" s="81" t="str">
        <f t="shared" si="12"/>
        <v xml:space="preserve"> </v>
      </c>
      <c r="Q35" s="81" t="str">
        <f t="shared" si="5"/>
        <v xml:space="preserve"> </v>
      </c>
      <c r="R35" s="81" t="str">
        <f>IF($V35&lt;36.9,IF($V35&lt;0,ABS(#REF!),$V35),$D$6)</f>
        <v xml:space="preserve"> </v>
      </c>
      <c r="S35" s="82">
        <v>47</v>
      </c>
      <c r="T35" s="83"/>
      <c r="U35" s="20">
        <f t="shared" si="6"/>
        <v>42.92177419354838</v>
      </c>
      <c r="V35" s="33">
        <f t="shared" si="7"/>
        <v>43.3</v>
      </c>
      <c r="W35" s="44">
        <v>54</v>
      </c>
      <c r="X35" s="53">
        <v>41</v>
      </c>
      <c r="Y35" s="47"/>
      <c r="Z35" s="35"/>
      <c r="AH35" s="35"/>
    </row>
    <row r="36" spans="1:34" s="8" customFormat="1" ht="20.100000000000001" customHeight="1">
      <c r="C36" s="54"/>
      <c r="D36" s="54"/>
      <c r="E36" s="54"/>
      <c r="F36" s="54"/>
      <c r="G36" s="54"/>
      <c r="H36" s="54"/>
      <c r="I36" s="54"/>
      <c r="N36" s="7"/>
      <c r="O36" s="17">
        <f t="shared" si="9"/>
        <v>43.4</v>
      </c>
      <c r="P36" s="81" t="str">
        <f t="shared" si="12"/>
        <v xml:space="preserve"> </v>
      </c>
      <c r="Q36" s="81" t="str">
        <f t="shared" si="5"/>
        <v xml:space="preserve"> </v>
      </c>
      <c r="R36" s="81" t="str">
        <f>IF($V36&lt;36.9,IF($V36&lt;0,ABS(#REF!),$V36),$D$6)</f>
        <v xml:space="preserve"> </v>
      </c>
      <c r="S36" s="82">
        <v>48</v>
      </c>
      <c r="T36" s="83"/>
      <c r="U36" s="20">
        <f t="shared" si="6"/>
        <v>43.833064516129028</v>
      </c>
      <c r="V36" s="33">
        <f t="shared" si="7"/>
        <v>44.2</v>
      </c>
      <c r="W36" s="35"/>
      <c r="X36" s="35"/>
      <c r="Y36" s="100"/>
      <c r="Z36" s="35"/>
      <c r="AH36" s="35"/>
    </row>
    <row r="37" spans="1:34" s="8" customFormat="1" ht="20.100000000000001" customHeight="1">
      <c r="A37"/>
      <c r="C37" s="15" t="s">
        <v>15</v>
      </c>
      <c r="D37" s="54"/>
      <c r="E37" s="54"/>
      <c r="F37" s="54"/>
      <c r="G37" s="54"/>
      <c r="H37" s="54"/>
      <c r="I37" s="54"/>
      <c r="N37" s="7"/>
      <c r="O37" s="17">
        <f t="shared" si="9"/>
        <v>44.3</v>
      </c>
      <c r="P37" s="81" t="str">
        <f t="shared" si="12"/>
        <v xml:space="preserve"> </v>
      </c>
      <c r="Q37" s="81" t="str">
        <f t="shared" si="5"/>
        <v xml:space="preserve"> </v>
      </c>
      <c r="R37" s="81" t="str">
        <f>IF($V37&lt;36.9,IF($V37&lt;0,ABS(#REF!),$V37),$D$6)</f>
        <v xml:space="preserve"> </v>
      </c>
      <c r="S37" s="82">
        <v>49</v>
      </c>
      <c r="T37" s="83"/>
      <c r="U37" s="20">
        <f t="shared" si="6"/>
        <v>44.744354838709668</v>
      </c>
      <c r="V37" s="33">
        <f t="shared" si="7"/>
        <v>45.1</v>
      </c>
      <c r="Z37" s="35"/>
      <c r="AH37" s="35"/>
    </row>
    <row r="38" spans="1:34" s="8" customFormat="1" ht="20.100000000000001" customHeight="1">
      <c r="A38"/>
      <c r="C38" s="12" t="s">
        <v>16</v>
      </c>
      <c r="D38" s="54"/>
      <c r="E38" s="54"/>
      <c r="F38" s="54"/>
      <c r="G38" s="54"/>
      <c r="H38" s="54"/>
      <c r="I38" s="54"/>
      <c r="N38" s="7"/>
      <c r="O38" s="17">
        <f t="shared" si="9"/>
        <v>45.2</v>
      </c>
      <c r="P38" s="81" t="str">
        <f t="shared" si="12"/>
        <v xml:space="preserve"> </v>
      </c>
      <c r="Q38" s="81" t="str">
        <f t="shared" si="5"/>
        <v xml:space="preserve"> </v>
      </c>
      <c r="R38" s="81" t="str">
        <f>IF($V38&lt;36.9,IF($V38&lt;0,ABS(#REF!),$V38),$D$6)</f>
        <v xml:space="preserve"> </v>
      </c>
      <c r="S38" s="82">
        <v>50</v>
      </c>
      <c r="T38" s="83"/>
      <c r="U38" s="20">
        <f t="shared" si="6"/>
        <v>45.655645161290316</v>
      </c>
      <c r="V38" s="33">
        <f t="shared" si="7"/>
        <v>46.1</v>
      </c>
      <c r="Z38" s="35"/>
      <c r="AH38" s="35"/>
    </row>
    <row r="39" spans="1:34" s="8" customFormat="1" ht="19.5" customHeight="1">
      <c r="A39"/>
      <c r="C39" s="101" t="s">
        <v>17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81" t="str">
        <f t="shared" si="5"/>
        <v>til</v>
      </c>
      <c r="R39" s="81">
        <f>IF($V39&lt;36.9,IF($V39&lt;0,ABS(#REF!),$V39),$D$6)</f>
        <v>23.2</v>
      </c>
      <c r="S39" s="82">
        <v>51</v>
      </c>
      <c r="T39" s="83"/>
      <c r="U39" s="20">
        <f t="shared" si="6"/>
        <v>46.566935483870964</v>
      </c>
      <c r="V39" s="33">
        <f t="shared" si="7"/>
        <v>23.2</v>
      </c>
      <c r="W39" s="7" t="s">
        <v>19</v>
      </c>
      <c r="X39" s="89"/>
      <c r="Y39" s="7"/>
      <c r="Z39" s="35"/>
      <c r="AH39" s="35"/>
    </row>
    <row r="40" spans="1:34" s="8" customFormat="1" ht="20.100000000000001" customHeight="1">
      <c r="N40" s="7"/>
      <c r="O40" s="17">
        <f t="shared" si="9"/>
        <v>23.3</v>
      </c>
      <c r="P40" s="81"/>
      <c r="Q40" s="81"/>
      <c r="R40" s="81"/>
      <c r="S40" s="82"/>
      <c r="T40" s="83"/>
      <c r="U40" s="20"/>
      <c r="V40" s="33"/>
      <c r="Z40" s="35"/>
      <c r="AH40" s="35"/>
    </row>
    <row r="41" spans="1:34" ht="20.100000000000001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7">
        <f t="shared" si="9"/>
        <v>0</v>
      </c>
      <c r="P41" s="81"/>
      <c r="Q41" s="81"/>
      <c r="R41" s="81"/>
      <c r="S41" s="82"/>
      <c r="T41" s="83"/>
      <c r="U41" s="20"/>
      <c r="V41" s="33"/>
      <c r="W41" s="8"/>
      <c r="X41" s="55"/>
      <c r="Y41" s="55"/>
      <c r="Z41" s="58"/>
      <c r="AH41" s="59"/>
    </row>
    <row r="42" spans="1:34" ht="20.100000000000001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7">
        <f t="shared" si="9"/>
        <v>0</v>
      </c>
      <c r="P42" s="60"/>
      <c r="Q42" s="61"/>
      <c r="R42" s="60"/>
      <c r="S42" s="62"/>
      <c r="T42" s="63"/>
      <c r="U42" s="64"/>
      <c r="V42" s="65"/>
      <c r="W42" s="55"/>
      <c r="X42" s="55"/>
      <c r="Y42" s="55"/>
      <c r="Z42" s="58"/>
      <c r="AG42" s="66"/>
      <c r="AH42" s="59"/>
    </row>
    <row r="43" spans="1:34" ht="20.100000000000001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7">
        <f t="shared" si="9"/>
        <v>0</v>
      </c>
      <c r="P43" s="60"/>
      <c r="Q43" s="67"/>
      <c r="R43" s="60"/>
      <c r="S43" s="62"/>
      <c r="T43" s="63"/>
      <c r="U43" s="64"/>
      <c r="V43" s="65"/>
      <c r="W43" s="55"/>
      <c r="X43" s="55"/>
      <c r="Y43" s="55"/>
      <c r="Z43" s="58"/>
      <c r="AG43" s="59"/>
      <c r="AH43" s="59"/>
    </row>
    <row r="44" spans="1:34" ht="20.100000000000001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6"/>
      <c r="O44" s="56"/>
      <c r="P44" s="60"/>
      <c r="Q44" s="55"/>
      <c r="R44" s="58"/>
      <c r="S44" s="56"/>
      <c r="T44" s="55"/>
      <c r="U44" s="64"/>
      <c r="V44" s="65"/>
      <c r="W44" s="55"/>
      <c r="X44" s="55"/>
      <c r="Y44" s="55"/>
      <c r="Z44" s="58"/>
      <c r="AG44" s="59"/>
      <c r="AH44" s="59"/>
    </row>
    <row r="45" spans="1:34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6"/>
      <c r="P45" s="60"/>
      <c r="Q45" s="55"/>
      <c r="R45" s="58"/>
      <c r="S45" s="56"/>
      <c r="T45" s="55"/>
      <c r="U45" s="56"/>
      <c r="V45" s="56"/>
      <c r="W45" s="55"/>
      <c r="X45" s="55"/>
      <c r="Y45" s="55"/>
      <c r="Z45" s="58"/>
      <c r="AG45" s="59"/>
      <c r="AH45" s="59"/>
    </row>
    <row r="46" spans="1:34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5"/>
      <c r="U46" s="55"/>
      <c r="V46" s="55"/>
      <c r="W46" s="55"/>
      <c r="X46" s="55"/>
      <c r="Y46" s="55"/>
      <c r="Z46" s="58"/>
      <c r="AG46" s="59"/>
      <c r="AH46" s="59"/>
    </row>
    <row r="47" spans="1:34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68"/>
      <c r="O47" s="68"/>
      <c r="P47" s="68"/>
      <c r="Q47" s="68"/>
      <c r="R47" s="68"/>
      <c r="S47" s="56"/>
      <c r="T47" s="68"/>
      <c r="U47" s="55"/>
      <c r="V47" s="55"/>
      <c r="W47" s="69"/>
      <c r="X47" s="58"/>
      <c r="Y47" s="58"/>
      <c r="Z47" s="58"/>
    </row>
    <row r="48" spans="1:34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69"/>
      <c r="O48" s="69"/>
      <c r="P48" s="69"/>
      <c r="Q48" s="69"/>
      <c r="R48" s="69"/>
      <c r="S48" s="69"/>
      <c r="T48" s="69"/>
      <c r="U48" s="55"/>
      <c r="V48" s="55"/>
      <c r="W48" s="68"/>
      <c r="X48" s="58"/>
      <c r="Y48" s="58"/>
      <c r="Z48" s="58"/>
    </row>
    <row r="49" spans="1:3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69"/>
      <c r="O49" s="69"/>
      <c r="P49" s="69"/>
      <c r="Q49" s="69"/>
      <c r="R49" s="69"/>
      <c r="S49" s="69"/>
      <c r="T49" s="69"/>
      <c r="U49" s="70"/>
      <c r="V49" s="71"/>
      <c r="W49" s="68"/>
      <c r="X49" s="58"/>
      <c r="Y49" s="58"/>
      <c r="Z49" s="58"/>
    </row>
    <row r="50" spans="1:3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69"/>
      <c r="O50" s="69"/>
      <c r="P50" s="69"/>
      <c r="Q50" s="69"/>
      <c r="R50" s="69"/>
      <c r="S50" s="69"/>
      <c r="T50" s="69"/>
      <c r="U50" s="70"/>
      <c r="V50" s="71"/>
      <c r="W50" s="68"/>
      <c r="X50" s="58"/>
      <c r="Y50" s="58"/>
      <c r="Z50" s="58"/>
      <c r="AA50" s="59"/>
      <c r="AB50" s="59"/>
      <c r="AC50" s="59"/>
      <c r="AD50" s="59"/>
      <c r="AE50" s="59"/>
      <c r="AF50" s="59"/>
    </row>
    <row r="51" spans="1:3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69"/>
      <c r="O51" s="69"/>
      <c r="P51" s="69"/>
      <c r="Q51" s="69"/>
      <c r="R51" s="69"/>
      <c r="S51" s="69"/>
      <c r="T51" s="69"/>
      <c r="U51" s="70"/>
      <c r="V51" s="71"/>
      <c r="W51" s="68"/>
      <c r="X51" s="58"/>
      <c r="Y51" s="58"/>
      <c r="Z51" s="58"/>
      <c r="AA51" s="59"/>
      <c r="AB51" s="59"/>
      <c r="AC51" s="59"/>
      <c r="AD51" s="59"/>
      <c r="AE51" s="59"/>
      <c r="AF51" s="59"/>
    </row>
    <row r="52" spans="1:3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69"/>
      <c r="O52" s="69"/>
      <c r="P52" s="69"/>
      <c r="Q52" s="69"/>
      <c r="R52" s="69"/>
      <c r="S52" s="69"/>
      <c r="T52" s="69"/>
      <c r="U52" s="72"/>
      <c r="V52" s="69"/>
      <c r="W52" s="68"/>
      <c r="X52" s="58"/>
      <c r="Y52" s="58"/>
      <c r="Z52" s="58"/>
      <c r="AA52" s="59"/>
      <c r="AB52" s="59"/>
      <c r="AC52" s="59"/>
      <c r="AD52" s="59"/>
      <c r="AE52" s="59"/>
      <c r="AF52" s="59"/>
    </row>
    <row r="53" spans="1:3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69"/>
      <c r="O53" s="69"/>
      <c r="P53" s="69"/>
      <c r="Q53" s="69"/>
      <c r="R53" s="69"/>
      <c r="S53" s="69"/>
      <c r="T53" s="69"/>
      <c r="U53" s="72"/>
      <c r="V53" s="69"/>
      <c r="W53" s="69"/>
      <c r="X53" s="58"/>
      <c r="Y53" s="58"/>
      <c r="Z53" s="58"/>
      <c r="AA53" s="59"/>
      <c r="AB53" s="59"/>
      <c r="AC53" s="59"/>
      <c r="AD53" s="59"/>
      <c r="AE53" s="59"/>
      <c r="AF53" s="59"/>
    </row>
    <row r="54" spans="1:3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69"/>
      <c r="O54" s="69"/>
      <c r="P54" s="69"/>
      <c r="Q54" s="69"/>
      <c r="R54" s="69"/>
      <c r="S54" s="69"/>
      <c r="T54" s="69"/>
      <c r="U54" s="72"/>
      <c r="V54" s="69"/>
      <c r="W54" s="69"/>
      <c r="X54" s="58"/>
      <c r="Y54" s="58"/>
      <c r="Z54" s="58"/>
      <c r="AA54" s="59"/>
      <c r="AB54" s="59"/>
      <c r="AC54" s="59"/>
      <c r="AD54" s="59"/>
      <c r="AE54" s="59"/>
      <c r="AF54" s="59"/>
    </row>
    <row r="55" spans="1:3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69"/>
      <c r="O55" s="69"/>
      <c r="P55" s="69"/>
      <c r="Q55" s="69"/>
      <c r="R55" s="69"/>
      <c r="S55" s="69"/>
      <c r="T55" s="69"/>
      <c r="U55" s="58"/>
      <c r="V55" s="69"/>
      <c r="W55" s="69"/>
      <c r="X55" s="58"/>
      <c r="Y55" s="58"/>
      <c r="Z55" s="58"/>
      <c r="AA55" s="59"/>
      <c r="AB55" s="59"/>
      <c r="AC55" s="59"/>
      <c r="AD55" s="59"/>
      <c r="AE55" s="59"/>
      <c r="AF55" s="59"/>
    </row>
    <row r="56" spans="1:3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69"/>
      <c r="O56" s="69"/>
      <c r="P56" s="69"/>
      <c r="Q56" s="69"/>
      <c r="R56" s="69"/>
      <c r="S56" s="69"/>
      <c r="T56" s="69"/>
      <c r="U56" s="58"/>
      <c r="V56" s="69"/>
      <c r="W56" s="69"/>
      <c r="X56" s="58"/>
      <c r="Y56" s="58"/>
      <c r="Z56" s="58"/>
      <c r="AA56" s="59"/>
      <c r="AB56" s="59"/>
      <c r="AC56" s="59"/>
      <c r="AD56" s="59"/>
      <c r="AE56" s="59"/>
      <c r="AF56" s="59"/>
    </row>
    <row r="57" spans="1:3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69"/>
      <c r="O57" s="69"/>
      <c r="P57" s="69"/>
      <c r="Q57" s="69"/>
      <c r="R57" s="69"/>
      <c r="S57" s="69"/>
      <c r="T57" s="69"/>
      <c r="U57" s="58"/>
      <c r="V57" s="69"/>
      <c r="W57" s="69"/>
      <c r="X57" s="58"/>
      <c r="Y57" s="58"/>
      <c r="Z57" s="58"/>
      <c r="AA57" s="59"/>
      <c r="AB57" s="59"/>
      <c r="AC57" s="59"/>
      <c r="AD57" s="59"/>
      <c r="AE57" s="59"/>
      <c r="AF57" s="59"/>
    </row>
    <row r="58" spans="1:3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69"/>
      <c r="O58" s="69"/>
      <c r="P58" s="69"/>
      <c r="Q58" s="69"/>
      <c r="R58" s="69"/>
      <c r="S58" s="69"/>
      <c r="T58" s="69"/>
      <c r="U58" s="58"/>
      <c r="V58" s="69"/>
      <c r="W58" s="69"/>
      <c r="X58" s="58"/>
      <c r="Y58" s="58"/>
      <c r="Z58" s="58"/>
      <c r="AA58" s="59"/>
      <c r="AB58" s="59"/>
      <c r="AC58" s="59"/>
      <c r="AD58" s="59"/>
      <c r="AE58" s="59"/>
      <c r="AF58" s="59"/>
    </row>
    <row r="59" spans="1:3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69"/>
      <c r="O59" s="69"/>
      <c r="P59" s="69"/>
      <c r="Q59" s="69"/>
      <c r="R59" s="69"/>
      <c r="S59" s="69"/>
      <c r="T59" s="69"/>
      <c r="U59" s="58"/>
      <c r="V59" s="69"/>
      <c r="W59" s="69"/>
      <c r="X59" s="58"/>
      <c r="Y59" s="58"/>
      <c r="Z59" s="58"/>
      <c r="AA59" s="59"/>
      <c r="AB59" s="59"/>
      <c r="AC59" s="59"/>
      <c r="AD59" s="59"/>
      <c r="AE59" s="59"/>
      <c r="AF59" s="59"/>
    </row>
    <row r="60" spans="1:3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69"/>
      <c r="O60" s="69"/>
      <c r="P60" s="69"/>
      <c r="Q60" s="69"/>
      <c r="R60" s="69"/>
      <c r="S60" s="69"/>
      <c r="T60" s="69"/>
      <c r="U60" s="58"/>
      <c r="V60" s="69"/>
      <c r="W60" s="69"/>
      <c r="X60" s="58"/>
      <c r="Y60" s="58"/>
      <c r="Z60" s="58"/>
      <c r="AA60" s="59"/>
      <c r="AB60" s="59"/>
      <c r="AC60" s="59"/>
      <c r="AD60" s="59"/>
      <c r="AE60" s="59"/>
      <c r="AF60" s="59"/>
    </row>
    <row r="61" spans="1:32">
      <c r="A61"/>
      <c r="B61"/>
      <c r="C61"/>
      <c r="G61"/>
      <c r="J61"/>
      <c r="K61"/>
      <c r="L61"/>
      <c r="M61"/>
      <c r="N61" s="73"/>
      <c r="O61" s="73"/>
      <c r="P61" s="73"/>
      <c r="Q61" s="73"/>
      <c r="R61" s="73"/>
      <c r="S61" s="73"/>
      <c r="T61" s="73"/>
      <c r="U61" s="59"/>
      <c r="V61" s="73"/>
      <c r="W61" s="73"/>
      <c r="X61" s="59"/>
      <c r="Y61" s="59"/>
      <c r="Z61" s="59"/>
      <c r="AA61" s="59"/>
      <c r="AB61" s="59"/>
      <c r="AC61" s="59"/>
      <c r="AD61" s="59"/>
      <c r="AE61" s="59"/>
      <c r="AF61" s="59"/>
    </row>
    <row r="62" spans="1:32">
      <c r="A62"/>
      <c r="B62"/>
      <c r="C62"/>
      <c r="G62"/>
      <c r="J62"/>
      <c r="K62"/>
      <c r="L62"/>
      <c r="M62"/>
      <c r="N62" s="73"/>
      <c r="O62" s="73"/>
      <c r="P62" s="73"/>
      <c r="Q62" s="73"/>
      <c r="R62" s="73"/>
      <c r="S62" s="73"/>
      <c r="T62" s="73"/>
      <c r="U62" s="59"/>
      <c r="V62" s="73"/>
      <c r="W62" s="73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>
      <c r="A63"/>
      <c r="B63"/>
      <c r="C63"/>
      <c r="G63"/>
      <c r="J63"/>
      <c r="K63"/>
      <c r="L63"/>
      <c r="M63"/>
      <c r="N63" s="73"/>
      <c r="O63" s="73"/>
      <c r="P63" s="73"/>
      <c r="Q63" s="73"/>
      <c r="R63" s="73"/>
      <c r="S63" s="73"/>
      <c r="T63" s="73"/>
      <c r="U63" s="59"/>
      <c r="V63" s="73"/>
      <c r="W63" s="73"/>
      <c r="X63" s="59"/>
      <c r="Y63" s="59"/>
      <c r="Z63" s="59"/>
      <c r="AA63" s="59"/>
      <c r="AB63" s="59"/>
      <c r="AC63" s="59"/>
      <c r="AD63" s="59"/>
      <c r="AE63" s="59"/>
      <c r="AF63" s="59"/>
    </row>
    <row r="64" spans="1:32">
      <c r="A64"/>
      <c r="B64"/>
      <c r="C64"/>
      <c r="G64"/>
      <c r="J64"/>
      <c r="K64"/>
      <c r="L64"/>
      <c r="M64"/>
      <c r="N64" s="73"/>
      <c r="O64" s="73"/>
      <c r="P64" s="73"/>
      <c r="Q64" s="73"/>
      <c r="R64" s="73"/>
      <c r="S64" s="73"/>
      <c r="T64" s="73"/>
      <c r="U64" s="59"/>
      <c r="V64" s="73"/>
      <c r="W64" s="73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>
      <c r="A65"/>
      <c r="B65"/>
      <c r="C65"/>
      <c r="G65"/>
      <c r="J65"/>
      <c r="K65"/>
      <c r="L65"/>
      <c r="M65"/>
      <c r="N65" s="73"/>
      <c r="O65" s="73"/>
      <c r="P65" s="73"/>
      <c r="Q65" s="73"/>
      <c r="R65" s="73"/>
      <c r="S65" s="73"/>
      <c r="T65" s="73"/>
      <c r="U65" s="59"/>
      <c r="V65" s="73"/>
      <c r="W65" s="73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>
      <c r="A66"/>
      <c r="B66"/>
      <c r="C66"/>
      <c r="G66"/>
      <c r="J66"/>
      <c r="K66"/>
      <c r="L66"/>
      <c r="M66"/>
      <c r="N66" s="73"/>
      <c r="O66" s="73"/>
      <c r="P66" s="73"/>
      <c r="Q66" s="73"/>
      <c r="R66" s="73"/>
      <c r="S66" s="73"/>
      <c r="T66" s="73"/>
      <c r="U66" s="59"/>
      <c r="V66" s="73"/>
      <c r="W66" s="73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>
      <c r="A67"/>
      <c r="B67"/>
      <c r="C67"/>
      <c r="G67"/>
      <c r="J67"/>
      <c r="K67"/>
      <c r="L67"/>
      <c r="M67"/>
      <c r="N67" s="73"/>
      <c r="O67" s="73"/>
      <c r="P67" s="73"/>
      <c r="Q67" s="73"/>
      <c r="R67" s="73"/>
      <c r="S67" s="73"/>
      <c r="T67" s="73"/>
      <c r="U67" s="59"/>
      <c r="V67" s="73"/>
      <c r="W67" s="73"/>
      <c r="X67" s="59"/>
      <c r="Y67" s="59"/>
      <c r="Z67" s="59"/>
      <c r="AA67" s="59"/>
      <c r="AB67" s="59"/>
      <c r="AC67" s="59"/>
      <c r="AD67" s="59"/>
      <c r="AE67" s="59"/>
      <c r="AF67" s="59"/>
    </row>
    <row r="68" spans="1:32">
      <c r="A68"/>
      <c r="B68"/>
      <c r="C68"/>
      <c r="G68"/>
      <c r="J68"/>
      <c r="K68"/>
      <c r="L68"/>
      <c r="M68"/>
      <c r="N68" s="73"/>
      <c r="O68" s="73"/>
      <c r="P68" s="73"/>
      <c r="Q68" s="73"/>
      <c r="R68" s="73"/>
      <c r="S68" s="73"/>
      <c r="T68" s="73"/>
      <c r="U68" s="59"/>
      <c r="V68" s="73"/>
      <c r="W68" s="73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>
      <c r="A69"/>
      <c r="B69"/>
      <c r="C69"/>
      <c r="G69"/>
      <c r="J69"/>
      <c r="K69"/>
      <c r="L69"/>
      <c r="M69"/>
      <c r="N69" s="73"/>
      <c r="O69" s="73"/>
      <c r="P69" s="73"/>
      <c r="Q69" s="73"/>
      <c r="R69" s="73"/>
      <c r="S69" s="73"/>
      <c r="T69" s="73"/>
      <c r="V69" s="73"/>
      <c r="W69" s="73"/>
      <c r="X69" s="59"/>
      <c r="Y69" s="59"/>
      <c r="Z69" s="59"/>
      <c r="AA69" s="59"/>
      <c r="AB69" s="59"/>
      <c r="AC69" s="59"/>
      <c r="AD69" s="59"/>
      <c r="AE69" s="59"/>
      <c r="AF69" s="59"/>
    </row>
    <row r="70" spans="1:32">
      <c r="A70"/>
      <c r="B70"/>
      <c r="C70"/>
      <c r="G70"/>
      <c r="J70"/>
      <c r="K70"/>
      <c r="L70"/>
      <c r="M70"/>
      <c r="N70" s="73"/>
      <c r="O70" s="73"/>
      <c r="P70" s="73"/>
      <c r="Q70" s="73"/>
      <c r="R70" s="73"/>
      <c r="S70" s="73"/>
      <c r="T70" s="73"/>
      <c r="V70" s="73"/>
      <c r="W70" s="73"/>
      <c r="X70" s="59"/>
      <c r="Y70" s="59"/>
      <c r="Z70" s="59"/>
      <c r="AA70" s="59"/>
      <c r="AB70" s="59"/>
      <c r="AC70" s="59"/>
      <c r="AD70" s="59"/>
      <c r="AE70" s="59"/>
      <c r="AF70" s="59"/>
    </row>
    <row r="71" spans="1:32">
      <c r="A71"/>
      <c r="B71"/>
      <c r="C71"/>
      <c r="G71"/>
      <c r="J71"/>
      <c r="K71"/>
      <c r="L71"/>
      <c r="M71"/>
      <c r="V71" s="73"/>
      <c r="W71" s="73"/>
      <c r="X71" s="59"/>
      <c r="Y71" s="59"/>
      <c r="Z71" s="59"/>
      <c r="AA71" s="59"/>
      <c r="AB71" s="59"/>
      <c r="AC71" s="59"/>
      <c r="AD71" s="59"/>
      <c r="AE71" s="59"/>
      <c r="AF71" s="59"/>
    </row>
    <row r="72" spans="1:32">
      <c r="D72" s="59"/>
      <c r="G72" s="59"/>
      <c r="V72" s="73"/>
      <c r="W72" s="73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>
      <c r="D73" s="59"/>
      <c r="G73" s="59"/>
      <c r="V73" s="73"/>
      <c r="W73" s="73"/>
      <c r="X73" s="59"/>
      <c r="Y73" s="59"/>
      <c r="Z73" s="59"/>
      <c r="AA73" s="59"/>
      <c r="AB73" s="59"/>
      <c r="AC73" s="59"/>
      <c r="AD73" s="59"/>
      <c r="AE73" s="59"/>
      <c r="AF73" s="59"/>
    </row>
    <row r="74" spans="1:32">
      <c r="D74" s="59"/>
      <c r="G74" s="59"/>
      <c r="V74" s="73"/>
      <c r="W74" s="73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>
      <c r="D75" s="59"/>
      <c r="G75" s="59"/>
      <c r="V75" s="73"/>
      <c r="W75" s="73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>
      <c r="D76" s="59"/>
      <c r="G76" s="59"/>
      <c r="V76" s="73"/>
      <c r="W76" s="73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>
      <c r="D77" s="59"/>
      <c r="G77" s="59"/>
      <c r="V77" s="73"/>
      <c r="W77" s="73"/>
      <c r="X77" s="59"/>
      <c r="Y77" s="59"/>
      <c r="Z77" s="59"/>
      <c r="AA77" s="59"/>
      <c r="AB77" s="59"/>
      <c r="AC77" s="59"/>
      <c r="AD77" s="59"/>
      <c r="AE77" s="59"/>
      <c r="AF77" s="59"/>
    </row>
    <row r="78" spans="1:32">
      <c r="D78" s="59"/>
      <c r="V78" s="73"/>
      <c r="W78" s="73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>
      <c r="D79" s="59"/>
      <c r="V79" s="73"/>
      <c r="W79" s="73"/>
      <c r="X79" s="59"/>
      <c r="Y79" s="59"/>
      <c r="Z79" s="59"/>
      <c r="AA79" s="59"/>
      <c r="AB79" s="59"/>
      <c r="AC79" s="59"/>
      <c r="AD79" s="59"/>
      <c r="AE79" s="59"/>
      <c r="AF79" s="59"/>
    </row>
    <row r="80" spans="1:32">
      <c r="V80" s="73"/>
      <c r="W80" s="73"/>
      <c r="X80" s="59"/>
      <c r="Y80" s="59"/>
      <c r="Z80" s="59"/>
      <c r="AA80" s="59"/>
      <c r="AB80" s="59"/>
      <c r="AC80" s="59"/>
      <c r="AD80" s="59"/>
      <c r="AE80" s="59"/>
      <c r="AF80" s="59"/>
    </row>
    <row r="81" spans="4:32">
      <c r="V81" s="73"/>
      <c r="W81" s="73"/>
      <c r="X81" s="59"/>
      <c r="Y81" s="59"/>
      <c r="Z81" s="59"/>
      <c r="AA81" s="59"/>
      <c r="AB81" s="59"/>
      <c r="AC81" s="59"/>
      <c r="AD81" s="59"/>
      <c r="AE81" s="59"/>
      <c r="AF81" s="59"/>
    </row>
    <row r="82" spans="4:32">
      <c r="V82" s="73"/>
      <c r="W82" s="73"/>
      <c r="X82" s="59"/>
      <c r="Y82" s="59"/>
      <c r="Z82" s="59"/>
      <c r="AA82" s="59"/>
      <c r="AB82" s="59"/>
      <c r="AC82" s="59"/>
      <c r="AD82" s="59"/>
      <c r="AE82" s="59"/>
      <c r="AF82" s="59"/>
    </row>
    <row r="83" spans="4:32">
      <c r="V83" s="73"/>
      <c r="W83" s="73"/>
      <c r="X83" s="59"/>
      <c r="Y83" s="59"/>
      <c r="Z83" s="59"/>
      <c r="AA83" s="59"/>
      <c r="AB83" s="59"/>
      <c r="AC83" s="59"/>
      <c r="AD83" s="59"/>
      <c r="AE83" s="59"/>
      <c r="AF83" s="59"/>
    </row>
    <row r="84" spans="4:32">
      <c r="V84" s="73"/>
      <c r="W84" s="73"/>
      <c r="X84" s="59"/>
      <c r="Y84" s="59"/>
      <c r="Z84" s="59"/>
      <c r="AA84" s="59"/>
      <c r="AB84" s="59"/>
      <c r="AC84" s="59"/>
      <c r="AD84" s="59"/>
      <c r="AE84" s="59"/>
      <c r="AF84" s="59"/>
    </row>
    <row r="85" spans="4:32">
      <c r="V85" s="73"/>
      <c r="W85" s="73"/>
      <c r="X85" s="59"/>
      <c r="Y85" s="59"/>
      <c r="Z85" s="59"/>
      <c r="AA85" s="59"/>
      <c r="AB85" s="59"/>
      <c r="AC85" s="59"/>
      <c r="AD85" s="59"/>
      <c r="AE85" s="59"/>
      <c r="AF85" s="59"/>
    </row>
    <row r="86" spans="4:32">
      <c r="V86" s="73"/>
      <c r="W86" s="73"/>
      <c r="X86" s="59"/>
      <c r="Y86" s="59"/>
      <c r="Z86" s="59"/>
      <c r="AA86" s="59"/>
      <c r="AB86" s="59"/>
      <c r="AC86" s="59"/>
      <c r="AD86" s="59"/>
      <c r="AE86" s="59"/>
      <c r="AF86" s="59"/>
    </row>
    <row r="87" spans="4:32">
      <c r="V87" s="73"/>
      <c r="W87" s="73"/>
      <c r="X87" s="59"/>
      <c r="Y87" s="59"/>
      <c r="Z87" s="59"/>
      <c r="AA87" s="59"/>
      <c r="AB87" s="59"/>
      <c r="AC87" s="59"/>
      <c r="AD87" s="59"/>
      <c r="AE87" s="59"/>
      <c r="AF87" s="59"/>
    </row>
    <row r="88" spans="4:32">
      <c r="V88" s="73"/>
      <c r="W88" s="73"/>
      <c r="X88" s="59"/>
      <c r="Y88" s="59"/>
      <c r="Z88" s="59"/>
      <c r="AA88" s="59"/>
      <c r="AB88" s="59"/>
      <c r="AC88" s="59"/>
      <c r="AD88" s="59"/>
      <c r="AE88" s="59"/>
      <c r="AF88" s="59"/>
    </row>
    <row r="89" spans="4:32">
      <c r="V89" s="73"/>
      <c r="W89" s="73"/>
      <c r="X89" s="59"/>
      <c r="Y89" s="59"/>
      <c r="Z89" s="59"/>
      <c r="AA89" s="59"/>
      <c r="AB89" s="59"/>
      <c r="AC89" s="59"/>
      <c r="AD89" s="59"/>
      <c r="AE89" s="59"/>
      <c r="AF89" s="59"/>
    </row>
    <row r="90" spans="4:32">
      <c r="V90" s="73"/>
      <c r="W90" s="73"/>
      <c r="X90" s="59"/>
      <c r="Y90" s="59"/>
      <c r="Z90" s="59"/>
      <c r="AA90" s="59"/>
      <c r="AB90" s="59"/>
      <c r="AC90" s="59"/>
      <c r="AD90" s="59"/>
      <c r="AE90" s="59"/>
      <c r="AF90" s="59"/>
    </row>
    <row r="91" spans="4:32">
      <c r="V91" s="73"/>
      <c r="W91" s="73"/>
      <c r="X91" s="59"/>
      <c r="Y91" s="59"/>
      <c r="Z91" s="59"/>
      <c r="AA91" s="59"/>
      <c r="AB91" s="59"/>
      <c r="AC91" s="59"/>
      <c r="AD91" s="59"/>
      <c r="AE91" s="59"/>
      <c r="AF91" s="59"/>
    </row>
    <row r="92" spans="4:32">
      <c r="V92" s="73"/>
      <c r="W92" s="73"/>
      <c r="X92" s="59"/>
      <c r="Y92" s="59"/>
      <c r="Z92" s="59"/>
      <c r="AA92" s="59"/>
      <c r="AB92" s="59"/>
      <c r="AC92" s="59"/>
      <c r="AD92" s="59"/>
      <c r="AE92" s="59"/>
      <c r="AF92" s="59"/>
    </row>
    <row r="93" spans="4:32">
      <c r="V93" s="73"/>
      <c r="W93" s="73"/>
      <c r="X93" s="59"/>
      <c r="Y93" s="59"/>
      <c r="Z93" s="59"/>
      <c r="AA93" s="59"/>
      <c r="AB93" s="59"/>
      <c r="AC93" s="59"/>
      <c r="AD93" s="59"/>
      <c r="AE93" s="59"/>
      <c r="AF93" s="59"/>
    </row>
    <row r="94" spans="4:32">
      <c r="D94" s="59"/>
      <c r="E94" s="59"/>
      <c r="F94" s="59"/>
      <c r="H94" s="59"/>
      <c r="I94" s="59"/>
      <c r="J94" s="74"/>
      <c r="K94" s="74"/>
      <c r="L94" s="74"/>
      <c r="M94" s="73"/>
      <c r="N94" s="73"/>
      <c r="O94" s="73"/>
      <c r="P94" s="73"/>
      <c r="Q94" s="73"/>
      <c r="R94" s="73"/>
      <c r="S94" s="73"/>
      <c r="T94" s="73"/>
      <c r="U94" s="59"/>
      <c r="V94" s="73"/>
      <c r="W94" s="73"/>
      <c r="X94" s="59"/>
      <c r="Y94" s="59"/>
      <c r="Z94" s="59"/>
      <c r="AA94" s="59"/>
      <c r="AB94" s="59"/>
      <c r="AC94" s="59"/>
      <c r="AD94" s="59"/>
      <c r="AE94" s="59"/>
      <c r="AF94" s="59"/>
    </row>
  </sheetData>
  <mergeCells count="2">
    <mergeCell ref="C39:P39"/>
    <mergeCell ref="W1:X1"/>
  </mergeCells>
  <phoneticPr fontId="26" type="noConversion"/>
  <pageMargins left="0.74803149606299213" right="0" top="0.59055118110236227" bottom="0.19685039370078741" header="0.51181102362204722" footer="0.51181102362204722"/>
  <pageSetup paperSize="9" orientation="portrait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Dansk Golf Union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Vagtborg</dc:creator>
  <cp:lastModifiedBy>Harre Vig Golfklub</cp:lastModifiedBy>
  <cp:lastPrinted>2011-08-10T07:51:16Z</cp:lastPrinted>
  <dcterms:created xsi:type="dcterms:W3CDTF">2000-04-03T09:44:27Z</dcterms:created>
  <dcterms:modified xsi:type="dcterms:W3CDTF">2011-08-10T07:52:38Z</dcterms:modified>
</cp:coreProperties>
</file>